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  <Override PartName="/xl/commentsmeta1" ContentType="application/binary"/>
  <Override PartName="/xl/commentsmeta2" ContentType="application/binary"/>
  <Override PartName="/xl/commentsmeta3" ContentType="application/binary"/>
  <Override PartName="/xl/commentsmeta4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PROBR\Desktop\Стимулирование руководителей ОО\Стимулирование рук за 1 кв 2024\"/>
    </mc:Choice>
  </mc:AlternateContent>
  <bookViews>
    <workbookView xWindow="0" yWindow="0" windowWidth="28800" windowHeight="11835" activeTab="1"/>
  </bookViews>
  <sheets>
    <sheet name="СВОДНАЯ ТАБЛИЦА ПО СТИМУЛИРОВАН" sheetId="1" r:id="rId1"/>
    <sheet name="СВОДНАЯ ТАБЛИЦА ИМЦ" sheetId="2" r:id="rId2"/>
    <sheet name="Исполнение МЗ Школы" sheetId="3" r:id="rId3"/>
    <sheet name="Исполнение МЗ ДОО" sheetId="4" r:id="rId4"/>
    <sheet name="Исполнение МЗ УДО" sheetId="5" r:id="rId5"/>
    <sheet name="Исполнение МЗ ИМЦ" sheetId="6" r:id="rId6"/>
    <sheet name="1.СВОД_Выполнение МЗ" sheetId="7" r:id="rId7"/>
    <sheet name="2. Исполнение целевых з плата" sheetId="8" r:id="rId8"/>
    <sheet name="1.СВОД_Выполнение МЗ (копия)" sheetId="9" state="hidden" r:id="rId9"/>
    <sheet name="4. Активность ЭПОС" sheetId="10" r:id="rId10"/>
    <sheet name="7 Коврижных З Д" sheetId="11" r:id="rId11"/>
  </sheets>
  <calcPr calcId="152511"/>
  <extLst>
    <ext uri="GoogleSheetsCustomDataVersion2">
      <go:sheetsCustomData xmlns:go="http://customooxmlschemas.google.com/" r:id="rId15" roundtripDataChecksum="pmIdAZOqaBLnBik56YWWUyFp7lJpX9zCzI+FN9cTBXw="/>
    </ext>
  </extLst>
</workbook>
</file>

<file path=xl/calcChain.xml><?xml version="1.0" encoding="utf-8"?>
<calcChain xmlns="http://schemas.openxmlformats.org/spreadsheetml/2006/main">
  <c r="H17" i="1" l="1"/>
  <c r="H18" i="1"/>
  <c r="H19" i="1"/>
  <c r="H20" i="1"/>
  <c r="H21" i="1"/>
  <c r="H22" i="1"/>
  <c r="H23" i="1"/>
  <c r="B6" i="2" l="1"/>
  <c r="L22" i="7"/>
  <c r="L23" i="7"/>
  <c r="L21" i="7"/>
  <c r="C19" i="7"/>
  <c r="C20" i="7"/>
  <c r="L16" i="7"/>
  <c r="L17" i="7"/>
  <c r="L18" i="7"/>
  <c r="L19" i="7"/>
  <c r="L20" i="7"/>
  <c r="L15" i="7"/>
  <c r="L6" i="7"/>
  <c r="L7" i="7"/>
  <c r="L8" i="7"/>
  <c r="L9" i="7"/>
  <c r="L10" i="7"/>
  <c r="L11" i="7"/>
  <c r="L12" i="7"/>
  <c r="L13" i="7"/>
  <c r="L14" i="7"/>
  <c r="L5" i="7"/>
  <c r="S23" i="9"/>
  <c r="V23" i="9" s="1"/>
  <c r="S22" i="9"/>
  <c r="R22" i="9"/>
  <c r="V22" i="9" s="1"/>
  <c r="I22" i="9"/>
  <c r="S21" i="9"/>
  <c r="V21" i="9" s="1"/>
  <c r="J21" i="9"/>
  <c r="I21" i="9"/>
  <c r="S20" i="9"/>
  <c r="V20" i="9" s="1"/>
  <c r="H20" i="9"/>
  <c r="V19" i="9"/>
  <c r="S19" i="9"/>
  <c r="H19" i="9"/>
  <c r="S18" i="9"/>
  <c r="V18" i="9" s="1"/>
  <c r="H18" i="9"/>
  <c r="V17" i="9"/>
  <c r="S17" i="9"/>
  <c r="H17" i="9"/>
  <c r="C17" i="9"/>
  <c r="N17" i="9" s="1"/>
  <c r="S16" i="9"/>
  <c r="V16" i="9" s="1"/>
  <c r="H16" i="9"/>
  <c r="V15" i="9"/>
  <c r="S15" i="9"/>
  <c r="H15" i="9"/>
  <c r="S14" i="9"/>
  <c r="V14" i="9" s="1"/>
  <c r="J14" i="9"/>
  <c r="H14" i="9"/>
  <c r="G14" i="9"/>
  <c r="F14" i="9"/>
  <c r="B14" i="9"/>
  <c r="N14" i="9" s="1"/>
  <c r="S13" i="9"/>
  <c r="V13" i="9" s="1"/>
  <c r="J13" i="9"/>
  <c r="H13" i="9"/>
  <c r="F13" i="9"/>
  <c r="E13" i="9"/>
  <c r="B13" i="9"/>
  <c r="N13" i="9" s="1"/>
  <c r="S12" i="9"/>
  <c r="V12" i="9" s="1"/>
  <c r="J12" i="9"/>
  <c r="H12" i="9"/>
  <c r="G12" i="9"/>
  <c r="F12" i="9"/>
  <c r="E12" i="9"/>
  <c r="B12" i="9"/>
  <c r="N12" i="9" s="1"/>
  <c r="V11" i="9"/>
  <c r="S11" i="9"/>
  <c r="N11" i="9"/>
  <c r="H11" i="9"/>
  <c r="G11" i="9"/>
  <c r="F11" i="9"/>
  <c r="E11" i="9"/>
  <c r="B11" i="9"/>
  <c r="V10" i="9"/>
  <c r="S10" i="9"/>
  <c r="N10" i="9"/>
  <c r="J10" i="9"/>
  <c r="G10" i="9"/>
  <c r="F10" i="9"/>
  <c r="E10" i="9"/>
  <c r="B10" i="9"/>
  <c r="V9" i="9"/>
  <c r="S9" i="9"/>
  <c r="G9" i="9"/>
  <c r="F9" i="9"/>
  <c r="E9" i="9"/>
  <c r="B9" i="9"/>
  <c r="N9" i="9" s="1"/>
  <c r="S8" i="9"/>
  <c r="V8" i="9" s="1"/>
  <c r="G8" i="9"/>
  <c r="F8" i="9"/>
  <c r="E8" i="9"/>
  <c r="B8" i="9"/>
  <c r="N8" i="9" s="1"/>
  <c r="V7" i="9"/>
  <c r="S7" i="9"/>
  <c r="G7" i="9"/>
  <c r="F7" i="9"/>
  <c r="E7" i="9"/>
  <c r="B7" i="9"/>
  <c r="N7" i="9" s="1"/>
  <c r="S6" i="9"/>
  <c r="V6" i="9" s="1"/>
  <c r="G6" i="9"/>
  <c r="E6" i="9"/>
  <c r="B6" i="9"/>
  <c r="N6" i="9" s="1"/>
  <c r="S5" i="9"/>
  <c r="V5" i="9" s="1"/>
  <c r="K5" i="9"/>
  <c r="J5" i="9" s="1"/>
  <c r="F5" i="9"/>
  <c r="E5" i="9"/>
  <c r="B5" i="9"/>
  <c r="N5" i="9" s="1"/>
  <c r="B4" i="6"/>
  <c r="D23" i="7" s="1"/>
  <c r="B3" i="6"/>
  <c r="B2" i="6"/>
  <c r="B1" i="6"/>
  <c r="C5" i="5"/>
  <c r="D22" i="9" s="1"/>
  <c r="N22" i="9" s="1"/>
  <c r="C4" i="5"/>
  <c r="B4" i="5"/>
  <c r="C3" i="5"/>
  <c r="B3" i="5"/>
  <c r="B5" i="5" s="1"/>
  <c r="C2" i="5"/>
  <c r="F5" i="4"/>
  <c r="C19" i="9" s="1"/>
  <c r="N19" i="9" s="1"/>
  <c r="D5" i="4"/>
  <c r="C17" i="7" s="1"/>
  <c r="B5" i="4"/>
  <c r="C15" i="9" s="1"/>
  <c r="N15" i="9" s="1"/>
  <c r="G4" i="4"/>
  <c r="E4" i="4"/>
  <c r="C4" i="4"/>
  <c r="G3" i="4"/>
  <c r="F3" i="4"/>
  <c r="C3" i="4"/>
  <c r="C5" i="4" s="1"/>
  <c r="B3" i="4"/>
  <c r="G2" i="4"/>
  <c r="G5" i="4" s="1"/>
  <c r="E2" i="4"/>
  <c r="E5" i="4" s="1"/>
  <c r="B2" i="4"/>
  <c r="B14" i="3"/>
  <c r="B5" i="7" s="1"/>
  <c r="K13" i="3"/>
  <c r="J12" i="3"/>
  <c r="I12" i="3"/>
  <c r="H12" i="3"/>
  <c r="G12" i="3"/>
  <c r="E12" i="3"/>
  <c r="K11" i="3"/>
  <c r="J11" i="3"/>
  <c r="I11" i="3"/>
  <c r="G11" i="3"/>
  <c r="E11" i="3"/>
  <c r="D10" i="3"/>
  <c r="K9" i="3"/>
  <c r="G9" i="3"/>
  <c r="F9" i="3"/>
  <c r="C9" i="3"/>
  <c r="I8" i="3"/>
  <c r="H8" i="3"/>
  <c r="G8" i="3"/>
  <c r="F8" i="3"/>
  <c r="E8" i="3"/>
  <c r="D8" i="3"/>
  <c r="C8" i="3"/>
  <c r="H7" i="3"/>
  <c r="D7" i="3"/>
  <c r="J6" i="3"/>
  <c r="H6" i="3"/>
  <c r="G6" i="3"/>
  <c r="C6" i="3"/>
  <c r="K5" i="3"/>
  <c r="J5" i="3"/>
  <c r="I5" i="3"/>
  <c r="H5" i="3"/>
  <c r="G5" i="3"/>
  <c r="K4" i="3"/>
  <c r="J3" i="3"/>
  <c r="J14" i="3" s="1"/>
  <c r="B13" i="7" s="1"/>
  <c r="I3" i="3"/>
  <c r="I14" i="3" s="1"/>
  <c r="B12" i="7" s="1"/>
  <c r="H3" i="3"/>
  <c r="H14" i="3" s="1"/>
  <c r="B11" i="7" s="1"/>
  <c r="G3" i="3"/>
  <c r="F3" i="3"/>
  <c r="F14" i="3" s="1"/>
  <c r="B9" i="7" s="1"/>
  <c r="E3" i="3"/>
  <c r="D3" i="3"/>
  <c r="D14" i="3" s="1"/>
  <c r="B7" i="7" s="1"/>
  <c r="C3" i="3"/>
  <c r="C14" i="3" s="1"/>
  <c r="B6" i="7" s="1"/>
  <c r="K2" i="3"/>
  <c r="K14" i="3" s="1"/>
  <c r="B14" i="7" s="1"/>
  <c r="J2" i="3"/>
  <c r="G2" i="3"/>
  <c r="G14" i="3" s="1"/>
  <c r="B10" i="7" s="1"/>
  <c r="F2" i="3"/>
  <c r="E2" i="3"/>
  <c r="E14" i="3" s="1"/>
  <c r="B8" i="7" s="1"/>
  <c r="L6" i="2"/>
  <c r="C23" i="1"/>
  <c r="M23" i="1" s="1"/>
  <c r="B23" i="1"/>
  <c r="C22" i="1"/>
  <c r="B22" i="1"/>
  <c r="M22" i="1" s="1"/>
  <c r="C21" i="1"/>
  <c r="B21" i="1"/>
  <c r="M21" i="1" s="1"/>
  <c r="C20" i="1"/>
  <c r="B20" i="1"/>
  <c r="M20" i="1" s="1"/>
  <c r="C19" i="1"/>
  <c r="B19" i="1"/>
  <c r="M19" i="1" s="1"/>
  <c r="C18" i="1"/>
  <c r="B18" i="1"/>
  <c r="M18" i="1" s="1"/>
  <c r="C17" i="1"/>
  <c r="B17" i="1"/>
  <c r="M17" i="1" s="1"/>
  <c r="H16" i="1"/>
  <c r="C16" i="1"/>
  <c r="B16" i="1"/>
  <c r="M16" i="1" s="1"/>
  <c r="H15" i="1"/>
  <c r="E15" i="1"/>
  <c r="C15" i="1"/>
  <c r="B15" i="1"/>
  <c r="M15" i="1" s="1"/>
  <c r="M14" i="1"/>
  <c r="H14" i="1"/>
  <c r="E14" i="1"/>
  <c r="C14" i="1"/>
  <c r="B14" i="1"/>
  <c r="H13" i="1"/>
  <c r="E13" i="1"/>
  <c r="C13" i="1"/>
  <c r="B13" i="1"/>
  <c r="M13" i="1" s="1"/>
  <c r="H12" i="1"/>
  <c r="E12" i="1"/>
  <c r="M12" i="1" s="1"/>
  <c r="C12" i="1"/>
  <c r="B12" i="1"/>
  <c r="H11" i="1"/>
  <c r="E11" i="1"/>
  <c r="C11" i="1"/>
  <c r="B11" i="1"/>
  <c r="M11" i="1" s="1"/>
  <c r="M10" i="1"/>
  <c r="H10" i="1"/>
  <c r="E10" i="1"/>
  <c r="C10" i="1"/>
  <c r="B10" i="1"/>
  <c r="H9" i="1"/>
  <c r="E9" i="1"/>
  <c r="C9" i="1"/>
  <c r="B9" i="1"/>
  <c r="M9" i="1" s="1"/>
  <c r="H8" i="1"/>
  <c r="E8" i="1"/>
  <c r="C8" i="1"/>
  <c r="B8" i="1"/>
  <c r="M8" i="1" s="1"/>
  <c r="H7" i="1"/>
  <c r="E7" i="1"/>
  <c r="C7" i="1"/>
  <c r="B7" i="1"/>
  <c r="M7" i="1" s="1"/>
  <c r="H6" i="1"/>
  <c r="E6" i="1"/>
  <c r="C6" i="1"/>
  <c r="B6" i="1"/>
  <c r="M6" i="1" s="1"/>
  <c r="C20" i="9" l="1"/>
  <c r="N20" i="9" s="1"/>
  <c r="C16" i="9"/>
  <c r="N16" i="9" s="1"/>
  <c r="C16" i="7"/>
  <c r="D21" i="9"/>
  <c r="N21" i="9" s="1"/>
  <c r="D21" i="7"/>
  <c r="C18" i="9"/>
  <c r="N18" i="9" s="1"/>
  <c r="C18" i="7"/>
  <c r="D22" i="7"/>
  <c r="D23" i="9"/>
  <c r="N23" i="9" s="1"/>
  <c r="C15" i="7"/>
</calcChain>
</file>

<file path=xl/comments1.xml><?xml version="1.0" encoding="utf-8"?>
<comments xmlns="http://schemas.openxmlformats.org/spreadsheetml/2006/main">
  <authors>
    <author/>
  </authors>
  <commentList>
    <comment ref="B2" authorId="0" shapeId="0">
      <text>
        <r>
          <rPr>
            <sz val="10"/>
            <color rgb="FF000000"/>
            <rFont val="Arial"/>
            <scheme val="minor"/>
          </rPr>
          <t>======
ID#AAABLGcDKHM
    (2024-04-09 04:24:33)
93,5*100/91,8</t>
        </r>
      </text>
    </comment>
    <comment ref="C2" authorId="0" shapeId="0">
      <text>
        <r>
          <rPr>
            <sz val="10"/>
            <color rgb="FF000000"/>
            <rFont val="Arial"/>
            <scheme val="minor"/>
          </rPr>
          <t>======
ID#AAABLGcDKIw
    (2024-04-09 04:24:33)
93,6*100/88,1</t>
        </r>
      </text>
    </comment>
    <comment ref="D2" authorId="0" shapeId="0">
      <text>
        <r>
          <rPr>
            <sz val="10"/>
            <color rgb="FF000000"/>
            <rFont val="Arial"/>
            <scheme val="minor"/>
          </rPr>
          <t>======
ID#AAABLGcDKH4
    (2024-04-09 04:24:33)
=98,9*100/98,5</t>
        </r>
      </text>
    </comment>
    <comment ref="F2" authorId="0" shapeId="0">
      <text>
        <r>
          <rPr>
            <sz val="10"/>
            <color rgb="FF000000"/>
            <rFont val="Arial"/>
            <scheme val="minor"/>
          </rPr>
          <t>======
ID#AAABLGcDKJk
    (2024-04-09 04:24:33)
96*100/99</t>
        </r>
      </text>
    </comment>
    <comment ref="H2" authorId="0" shapeId="0">
      <text>
        <r>
          <rPr>
            <sz val="10"/>
            <color rgb="FF000000"/>
            <rFont val="Arial"/>
            <scheme val="minor"/>
          </rPr>
          <t>======
ID#AAABLGcvXXM
    (2024-04-09 04:24:33)
100*100/90</t>
        </r>
      </text>
    </comment>
    <comment ref="I2" authorId="0" shapeId="0">
      <text>
        <r>
          <rPr>
            <sz val="10"/>
            <color rgb="FF000000"/>
            <rFont val="Arial"/>
            <scheme val="minor"/>
          </rPr>
          <t>======
ID#AAABLGcvXWM
    (2024-04-09 04:24:33)
100*100/94,4</t>
        </r>
      </text>
    </comment>
    <comment ref="B3" authorId="0" shapeId="0">
      <text>
        <r>
          <rPr>
            <sz val="10"/>
            <color rgb="FF000000"/>
            <rFont val="Arial"/>
            <scheme val="minor"/>
          </rPr>
          <t>======
ID#AAABLGcDKJg
    (2024-04-09 04:24:33)
100*100/97</t>
        </r>
      </text>
    </comment>
    <comment ref="K3" authorId="0" shapeId="0">
      <text>
        <r>
          <rPr>
            <sz val="10"/>
            <color rgb="FF000000"/>
            <rFont val="Arial"/>
            <scheme val="minor"/>
          </rPr>
          <t>======
ID#AAABLGcvXXE
    (2024-04-09 04:24:33)
95*100/91</t>
        </r>
      </text>
    </comment>
    <comment ref="B4" authorId="0" shapeId="0">
      <text>
        <r>
          <rPr>
            <sz val="10"/>
            <color rgb="FF000000"/>
            <rFont val="Arial"/>
            <scheme val="minor"/>
          </rPr>
          <t>======
ID#AAABLGcvXWs
    (2024-04-09 04:24:33)
62*100/20</t>
        </r>
      </text>
    </comment>
    <comment ref="C4" authorId="0" shapeId="0">
      <text>
        <r>
          <rPr>
            <sz val="10"/>
            <color rgb="FF000000"/>
            <rFont val="Arial"/>
            <scheme val="minor"/>
          </rPr>
          <t>======
ID#AAABLGd5i-w
    (2024-04-09 04:24:34)
63*100/19</t>
        </r>
      </text>
    </comment>
    <comment ref="D4" authorId="0" shapeId="0">
      <text>
        <r>
          <rPr>
            <sz val="10"/>
            <color rgb="FF000000"/>
            <rFont val="Arial"/>
            <scheme val="minor"/>
          </rPr>
          <t>======
ID#AAABLGcDKJY
    (2024-04-09 04:24:33)
18*100/17</t>
        </r>
      </text>
    </comment>
    <comment ref="E4" authorId="0" shapeId="0">
      <text>
        <r>
          <rPr>
            <sz val="10"/>
            <color rgb="FF000000"/>
            <rFont val="Arial"/>
            <scheme val="minor"/>
          </rPr>
          <t>======
ID#AAABLGd5i-o
    (2024-04-09 04:24:34)
83,3*100/24</t>
        </r>
      </text>
    </comment>
    <comment ref="F4" authorId="0" shapeId="0">
      <text>
        <r>
          <rPr>
            <sz val="10"/>
            <color rgb="FF000000"/>
            <rFont val="Arial"/>
            <scheme val="minor"/>
          </rPr>
          <t>======
ID#AAABLGd5i-A
    (2024-04-09 04:24:34)
56*100/17</t>
        </r>
      </text>
    </comment>
    <comment ref="G4" authorId="0" shapeId="0">
      <text>
        <r>
          <rPr>
            <sz val="10"/>
            <color rgb="FF000000"/>
            <rFont val="Arial"/>
            <scheme val="minor"/>
          </rPr>
          <t>======
ID#AAABLGcvXWU
    (2024-04-09 04:24:33)
85*100/24</t>
        </r>
      </text>
    </comment>
    <comment ref="H4" authorId="0" shapeId="0">
      <text>
        <r>
          <rPr>
            <sz val="10"/>
            <color rgb="FF000000"/>
            <rFont val="Arial"/>
            <scheme val="minor"/>
          </rPr>
          <t>======
ID#AAABLGcDKJQ
    (2024-04-09 04:24:33)
0*100/0</t>
        </r>
      </text>
    </comment>
    <comment ref="I4" authorId="0" shapeId="0">
      <text>
        <r>
          <rPr>
            <sz val="10"/>
            <color rgb="FF000000"/>
            <rFont val="Arial"/>
            <scheme val="minor"/>
          </rPr>
          <t>======
ID#AAABLGcvXWY
    (2024-04-09 04:24:33)
50*100/5</t>
        </r>
      </text>
    </comment>
    <comment ref="J4" authorId="0" shapeId="0">
      <text>
        <r>
          <rPr>
            <sz val="10"/>
            <color rgb="FF000000"/>
            <rFont val="Arial"/>
            <scheme val="minor"/>
          </rPr>
          <t>======
ID#AAABLGd5i-0
    (2024-04-09 04:24:34)
40*100/18</t>
        </r>
      </text>
    </comment>
    <comment ref="B5" authorId="0" shapeId="0">
      <text>
        <r>
          <rPr>
            <sz val="10"/>
            <color rgb="FF000000"/>
            <rFont val="Arial"/>
            <scheme val="minor"/>
          </rPr>
          <t>======
ID#AAABLGcDKHo
    (2024-04-09 04:24:33)
97,96*100/87,5</t>
        </r>
      </text>
    </comment>
    <comment ref="C5" authorId="0" shapeId="0">
      <text>
        <r>
          <rPr>
            <sz val="10"/>
            <color rgb="FF000000"/>
            <rFont val="Arial"/>
            <scheme val="minor"/>
          </rPr>
          <t>======
ID#AAABLGcDKII
    (2024-04-09 04:24:33)
93,46*100/91</t>
        </r>
      </text>
    </comment>
    <comment ref="D5" authorId="0" shapeId="0">
      <text>
        <r>
          <rPr>
            <sz val="10"/>
            <color rgb="FF000000"/>
            <rFont val="Arial"/>
            <scheme val="minor"/>
          </rPr>
          <t>======
ID#AAABLGd5i-g
    (2024-04-09 04:24:34)
97,1*100/94</t>
        </r>
      </text>
    </comment>
    <comment ref="E5" authorId="0" shapeId="0">
      <text>
        <r>
          <rPr>
            <sz val="10"/>
            <color rgb="FF000000"/>
            <rFont val="Arial"/>
            <scheme val="minor"/>
          </rPr>
          <t>======
ID#AAABLGd5i-M
    (2024-04-09 04:24:34)
94,93*100/90,7</t>
        </r>
      </text>
    </comment>
    <comment ref="F5" authorId="0" shapeId="0">
      <text>
        <r>
          <rPr>
            <sz val="10"/>
            <color rgb="FF000000"/>
            <rFont val="Arial"/>
            <scheme val="minor"/>
          </rPr>
          <t>======
ID#AAABLGcDKJo
    (2024-04-09 04:24:33)
100*100/98,9</t>
        </r>
      </text>
    </comment>
    <comment ref="K5" authorId="0" shapeId="0">
      <text>
        <r>
          <rPr>
            <sz val="10"/>
            <color rgb="FF000000"/>
            <rFont val="Arial"/>
            <scheme val="minor"/>
          </rPr>
          <t>======
ID#AAABLGcDKHs
    (2024-04-09 04:24:33)
100*100/91,7</t>
        </r>
      </text>
    </comment>
    <comment ref="D6" authorId="0" shapeId="0">
      <text>
        <r>
          <rPr>
            <sz val="10"/>
            <color rgb="FF000000"/>
            <rFont val="Arial"/>
            <scheme val="minor"/>
          </rPr>
          <t>======
ID#AAABLGd5i-Y
    (2024-04-09 04:24:34)
97*100/96</t>
        </r>
      </text>
    </comment>
    <comment ref="E6" authorId="0" shapeId="0">
      <text>
        <r>
          <rPr>
            <sz val="10"/>
            <color rgb="FF000000"/>
            <rFont val="Arial"/>
            <scheme val="minor"/>
          </rPr>
          <t>======
ID#AAABLGd5i-c
    (2024-04-09 04:24:34)
69*100/66</t>
        </r>
      </text>
    </comment>
    <comment ref="F6" authorId="0" shapeId="0">
      <text>
        <r>
          <rPr>
            <sz val="10"/>
            <color rgb="FF000000"/>
            <rFont val="Arial"/>
            <scheme val="minor"/>
          </rPr>
          <t>======
ID#AAABLGcvXWE
    (2024-04-09 04:24:33)
60*100/55</t>
        </r>
      </text>
    </comment>
    <comment ref="I6" authorId="0" shapeId="0">
      <text>
        <r>
          <rPr>
            <sz val="10"/>
            <color rgb="FF000000"/>
            <rFont val="Arial"/>
            <scheme val="minor"/>
          </rPr>
          <t>======
ID#AAABLGcvXWQ
    (2024-04-09 04:24:33)
60*100/37</t>
        </r>
      </text>
    </comment>
    <comment ref="K6" authorId="0" shapeId="0">
      <text>
        <r>
          <rPr>
            <sz val="10"/>
            <color rgb="FF000000"/>
            <rFont val="Arial"/>
            <scheme val="minor"/>
          </rPr>
          <t>======
ID#AAABLGcDKIs
    (2024-04-09 04:24:33)
84*100/48</t>
        </r>
      </text>
    </comment>
    <comment ref="B7" authorId="0" shapeId="0">
      <text>
        <r>
          <rPr>
            <sz val="10"/>
            <color rgb="FF000000"/>
            <rFont val="Arial"/>
            <scheme val="minor"/>
          </rPr>
          <t>======
ID#AAABLGd5i-4
    (2024-04-09 04:24:34)
50*100/34</t>
        </r>
      </text>
    </comment>
    <comment ref="C7" authorId="0" shapeId="0">
      <text>
        <r>
          <rPr>
            <sz val="10"/>
            <color rgb="FF000000"/>
            <rFont val="Arial"/>
            <scheme val="minor"/>
          </rPr>
          <t>======
ID#AAABLGcDKIE
    (2024-04-09 04:24:33)
59*100/26</t>
        </r>
      </text>
    </comment>
    <comment ref="E7" authorId="0" shapeId="0">
      <text>
        <r>
          <rPr>
            <sz val="10"/>
            <color rgb="FF000000"/>
            <rFont val="Arial"/>
            <scheme val="minor"/>
          </rPr>
          <t>======
ID#AAABLGcDKHQ
    (2024-04-09 04:24:33)
55,1*100/36</t>
        </r>
      </text>
    </comment>
    <comment ref="F7" authorId="0" shapeId="0">
      <text>
        <r>
          <rPr>
            <sz val="10"/>
            <color rgb="FF000000"/>
            <rFont val="Arial"/>
            <scheme val="minor"/>
          </rPr>
          <t>======
ID#AAABLGd5i-I
    (2024-04-09 04:24:34)
56*100/48</t>
        </r>
      </text>
    </comment>
    <comment ref="G7" authorId="0" shapeId="0">
      <text>
        <r>
          <rPr>
            <sz val="10"/>
            <color rgb="FF000000"/>
            <rFont val="Arial"/>
            <scheme val="minor"/>
          </rPr>
          <t>======
ID#AAABLGcvXWo
    (2024-04-09 04:24:33)
78*100/24</t>
        </r>
      </text>
    </comment>
    <comment ref="H7" authorId="0" shapeId="0">
      <text>
        <r>
          <rPr>
            <sz val="10"/>
            <color rgb="FF000000"/>
            <rFont val="Arial"/>
            <scheme val="minor"/>
          </rPr>
          <t>======
ID#AAABLGcDKI4
    (2024-04-09 04:24:33)
13*100/13</t>
        </r>
      </text>
    </comment>
    <comment ref="I7" authorId="0" shapeId="0">
      <text>
        <r>
          <rPr>
            <sz val="10"/>
            <color rgb="FF000000"/>
            <rFont val="Arial"/>
            <scheme val="minor"/>
          </rPr>
          <t>======
ID#AAABLGcDKJc
    (2024-04-09 04:24:33)
13*100/5</t>
        </r>
      </text>
    </comment>
    <comment ref="J7" authorId="0" shapeId="0">
      <text>
        <r>
          <rPr>
            <sz val="10"/>
            <color rgb="FF000000"/>
            <rFont val="Arial"/>
            <scheme val="minor"/>
          </rPr>
          <t>======
ID#AAABLGd5i-k
    (2024-04-09 04:24:34)
56*100/47</t>
        </r>
      </text>
    </comment>
    <comment ref="K7" authorId="0" shapeId="0">
      <text>
        <r>
          <rPr>
            <sz val="10"/>
            <color rgb="FF000000"/>
            <rFont val="Arial"/>
            <scheme val="minor"/>
          </rPr>
          <t>======
ID#AAABLGcDKHw
    (2024-04-09 04:24:33)
5*100/0</t>
        </r>
      </text>
    </comment>
    <comment ref="K8" authorId="0" shapeId="0">
      <text>
        <r>
          <rPr>
            <sz val="10"/>
            <color rgb="FF000000"/>
            <rFont val="Arial"/>
            <scheme val="minor"/>
          </rPr>
          <t>======
ID#AAABLGcDKHc
    (2024-04-09 04:24:33)
100*100/0</t>
        </r>
      </text>
    </comment>
    <comment ref="D9" authorId="0" shapeId="0">
      <text>
        <r>
          <rPr>
            <sz val="10"/>
            <color rgb="FF000000"/>
            <rFont val="Arial"/>
            <scheme val="minor"/>
          </rPr>
          <t>======
ID#AAABLGcDKHg
    (2024-04-09 04:24:33)
100*100/7</t>
        </r>
      </text>
    </comment>
    <comment ref="E9" authorId="0" shapeId="0">
      <text>
        <r>
          <rPr>
            <sz val="10"/>
            <color rgb="FF000000"/>
            <rFont val="Arial"/>
            <scheme val="minor"/>
          </rPr>
          <t>======
ID#AAABLGcDKIY
    (2024-04-09 04:24:33)
56*100/54</t>
        </r>
      </text>
    </comment>
    <comment ref="H9" authorId="0" shapeId="0">
      <text>
        <r>
          <rPr>
            <sz val="10"/>
            <color rgb="FF000000"/>
            <rFont val="Arial"/>
            <scheme val="minor"/>
          </rPr>
          <t>======
ID#AAABLGcDKHY
    (2024-04-09 04:24:33)
0*100/0</t>
        </r>
      </text>
    </comment>
    <comment ref="I9" authorId="0" shapeId="0">
      <text>
        <r>
          <rPr>
            <sz val="10"/>
            <color rgb="FF000000"/>
            <rFont val="Arial"/>
            <scheme val="minor"/>
          </rPr>
          <t>======
ID#AAABLGd5i-Q
    (2024-04-09 04:24:34)
0*0/0</t>
        </r>
      </text>
    </comment>
    <comment ref="C10" authorId="0" shapeId="0">
      <text>
        <r>
          <rPr>
            <sz val="10"/>
            <color rgb="FF000000"/>
            <rFont val="Arial"/>
            <scheme val="minor"/>
          </rPr>
          <t>======
ID#AAABLGd5i-8
    (2024-04-09 04:24:34)
73*100/17</t>
        </r>
      </text>
    </comment>
    <comment ref="D10" authorId="0" shapeId="0">
      <text>
        <r>
          <rPr>
            <sz val="10"/>
            <color rgb="FF000000"/>
            <rFont val="Arial"/>
            <scheme val="minor"/>
          </rPr>
          <t>======
ID#AAABLGcDKIc
    (2024-04-09 04:24:33)
21*100/20</t>
        </r>
      </text>
    </comment>
    <comment ref="E10" authorId="0" shapeId="0">
      <text>
        <r>
          <rPr>
            <sz val="10"/>
            <color rgb="FF000000"/>
            <rFont val="Arial"/>
            <scheme val="minor"/>
          </rPr>
          <t>======
ID#AAABLGcvXXI
    (2024-04-09 04:24:33)
85*100/17</t>
        </r>
      </text>
    </comment>
    <comment ref="F10" authorId="0" shapeId="0">
      <text>
        <r>
          <rPr>
            <sz val="10"/>
            <color rgb="FF000000"/>
            <rFont val="Arial"/>
            <scheme val="minor"/>
          </rPr>
          <t>======
ID#AAABLGcDKIU
    (2024-04-09 04:24:33)
62*100/38</t>
        </r>
      </text>
    </comment>
    <comment ref="G10" authorId="0" shapeId="0">
      <text>
        <r>
          <rPr>
            <sz val="10"/>
            <color rgb="FF000000"/>
            <rFont val="Arial"/>
            <scheme val="minor"/>
          </rPr>
          <t>======
ID#AAABLGcDKH0
    (2024-04-09 04:24:33)
73*100/20</t>
        </r>
      </text>
    </comment>
    <comment ref="H10" authorId="0" shapeId="0">
      <text>
        <r>
          <rPr>
            <sz val="10"/>
            <color rgb="FF000000"/>
            <rFont val="Arial"/>
            <scheme val="minor"/>
          </rPr>
          <t>======
ID#AAABLGcDKJE
    (2024-04-09 04:24:33)
14*100/13</t>
        </r>
      </text>
    </comment>
    <comment ref="I10" authorId="0" shapeId="0">
      <text>
        <r>
          <rPr>
            <sz val="10"/>
            <color rgb="FF000000"/>
            <rFont val="Arial"/>
            <scheme val="minor"/>
          </rPr>
          <t>======
ID#AAABLGcDKH8
    (2024-04-09 04:24:33)
10*100/3</t>
        </r>
      </text>
    </comment>
    <comment ref="K10" authorId="0" shapeId="0">
      <text>
        <r>
          <rPr>
            <sz val="10"/>
            <color rgb="FF000000"/>
            <rFont val="Arial"/>
            <scheme val="minor"/>
          </rPr>
          <t>======
ID#AAABLGcvXWc
    (2024-04-09 04:24:33)
7,6*100/7</t>
        </r>
      </text>
    </comment>
    <comment ref="H11" authorId="0" shapeId="0">
      <text>
        <r>
          <rPr>
            <sz val="10"/>
            <color rgb="FF000000"/>
            <rFont val="Arial"/>
            <scheme val="minor"/>
          </rPr>
          <t>======
ID#AAABLGcDKIg
    (2024-04-09 04:24:33)
100*100/90</t>
        </r>
      </text>
    </comment>
    <comment ref="I11" authorId="0" shapeId="0">
      <text>
        <r>
          <rPr>
            <sz val="10"/>
            <color rgb="FF000000"/>
            <rFont val="Arial"/>
            <scheme val="minor"/>
          </rPr>
          <t>======
ID#AAABLGd5i-s
    (2024-04-09 04:24:34)
98*100/94,4</t>
        </r>
      </text>
    </comment>
    <comment ref="H12" authorId="0" shapeId="0">
      <text>
        <r>
          <rPr>
            <sz val="10"/>
            <color rgb="FF000000"/>
            <rFont val="Arial"/>
            <scheme val="minor"/>
          </rPr>
          <t>======
ID#AAABLGcvXW4
    (2024-04-09 04:24:33)
68*100/74</t>
        </r>
      </text>
    </comment>
    <comment ref="K12" authorId="0" shapeId="0">
      <text>
        <r>
          <rPr>
            <sz val="10"/>
            <color rgb="FF000000"/>
            <rFont val="Arial"/>
            <scheme val="minor"/>
          </rPr>
          <t>======
ID#AAABLGcDKIk
    (2024-04-09 04:24:33)
95*100/91</t>
        </r>
      </text>
    </comment>
    <comment ref="E13" authorId="0" shapeId="0">
      <text>
        <r>
          <rPr>
            <sz val="10"/>
            <color rgb="FF000000"/>
            <rFont val="Arial"/>
            <scheme val="minor"/>
          </rPr>
          <t>======
ID#AAABLGcvXWw
    (2024-04-09 04:24:33)
83,3*100/24</t>
        </r>
      </text>
    </comment>
    <comment ref="G13" authorId="0" shapeId="0">
      <text>
        <r>
          <rPr>
            <sz val="10"/>
            <color rgb="FF000000"/>
            <rFont val="Arial"/>
            <scheme val="minor"/>
          </rPr>
          <t>======
ID#AAABLGcDKI0
    (2024-04-09 04:24:33)
85*100/24</t>
        </r>
      </text>
    </comment>
    <comment ref="H13" authorId="0" shapeId="0">
      <text>
        <r>
          <rPr>
            <sz val="10"/>
            <color rgb="FF000000"/>
            <rFont val="Arial"/>
            <scheme val="minor"/>
          </rPr>
          <t>======
ID#AAABLGcDKIo
    (2024-04-09 04:24:33)
0*100/0</t>
        </r>
      </text>
    </comment>
    <comment ref="I13" authorId="0" shapeId="0">
      <text>
        <r>
          <rPr>
            <sz val="10"/>
            <color rgb="FF000000"/>
            <rFont val="Arial"/>
            <scheme val="minor"/>
          </rPr>
          <t>======
ID#AAABLGcDKJA
    (2024-04-09 04:24:33)
50*100/5</t>
        </r>
      </text>
    </comment>
    <comment ref="J13" authorId="0" shapeId="0">
      <text>
        <r>
          <rPr>
            <sz val="10"/>
            <color rgb="FF000000"/>
            <rFont val="Arial"/>
            <scheme val="minor"/>
          </rPr>
          <t>======
ID#AAABLGcDKHU
    (2024-04-09 04:24:33)
40*100/18</t>
        </r>
      </text>
    </comment>
  </commentList>
  <extLst>
    <ext xmlns:r="http://schemas.openxmlformats.org/officeDocument/2006/relationships" uri="GoogleSheetsCustomDataVersion2">
      <go:sheetsCustomData xmlns:go="http://customooxmlschemas.google.com/" r:id="rId1" roundtripDataSignature="AMtx7mh0w9pXE0WYGDWIkijX8LoGT9mXDQ=="/>
    </ext>
  </extL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color rgb="FF000000"/>
            <rFont val="Arial"/>
            <scheme val="minor"/>
          </rPr>
          <t>======
ID#AAABLGcDKJU
    (2024-04-09 04:24:33)
68*100/55</t>
        </r>
      </text>
    </comment>
    <comment ref="D2" authorId="0" shapeId="0">
      <text>
        <r>
          <rPr>
            <sz val="10"/>
            <color rgb="FF000000"/>
            <rFont val="Arial"/>
            <scheme val="minor"/>
          </rPr>
          <t>======
ID#AAABLGcvXWg
    (2024-04-09 04:24:33)
72*100/72</t>
        </r>
      </text>
    </comment>
    <comment ref="D3" authorId="0" shapeId="0">
      <text>
        <r>
          <rPr>
            <sz val="10"/>
            <color rgb="FF000000"/>
            <rFont val="Arial"/>
            <scheme val="minor"/>
          </rPr>
          <t>======
ID#AAABLGcDKI8
    (2024-04-09 04:24:33)
100*100/83</t>
        </r>
      </text>
    </comment>
    <comment ref="E3" authorId="0" shapeId="0">
      <text>
        <r>
          <rPr>
            <sz val="10"/>
            <color rgb="FF000000"/>
            <rFont val="Arial"/>
            <scheme val="minor"/>
          </rPr>
          <t>======
ID#AAABLGcvXWk
    (2024-04-09 04:24:33)
77*100/72</t>
        </r>
      </text>
    </comment>
    <comment ref="B4" authorId="0" shapeId="0">
      <text>
        <r>
          <rPr>
            <sz val="10"/>
            <color rgb="FF000000"/>
            <rFont val="Arial"/>
            <scheme val="minor"/>
          </rPr>
          <t>======
ID#AAABLGcDKIA
    (2024-04-09 04:24:33)
=87*100/86</t>
        </r>
      </text>
    </comment>
    <comment ref="C4" authorId="0" shapeId="0">
      <text>
        <r>
          <rPr>
            <sz val="10"/>
            <color rgb="FF000000"/>
            <rFont val="Arial"/>
            <scheme val="minor"/>
          </rPr>
          <t>======
ID#AAABLGcvXWA
    (2024-04-09 04:24:33)
71*100/75</t>
        </r>
      </text>
    </comment>
    <comment ref="D4" authorId="0" shapeId="0">
      <text>
        <r>
          <rPr>
            <sz val="10"/>
            <color rgb="FF000000"/>
            <rFont val="Arial"/>
            <scheme val="minor"/>
          </rPr>
          <t>======
ID#AAABLGcvXW8
    (2024-04-09 04:24:33)
58*100/54</t>
        </r>
      </text>
    </comment>
    <comment ref="E4" authorId="0" shapeId="0">
      <text>
        <r>
          <rPr>
            <sz val="10"/>
            <color rgb="FF000000"/>
            <rFont val="Arial"/>
            <scheme val="minor"/>
          </rPr>
          <t>======
ID#AAABLGcvXW0
    (2024-04-09 04:24:33)
87,5*100/87</t>
        </r>
      </text>
    </comment>
    <comment ref="F4" authorId="0" shapeId="0">
      <text>
        <r>
          <rPr>
            <sz val="10"/>
            <color rgb="FF000000"/>
            <rFont val="Arial"/>
            <scheme val="minor"/>
          </rPr>
          <t>======
ID#AAABLGcvXWI
    (2024-04-09 04:24:33)
34*100/32</t>
        </r>
      </text>
    </comment>
    <comment ref="G4" authorId="0" shapeId="0">
      <text>
        <r>
          <rPr>
            <sz val="10"/>
            <color rgb="FF000000"/>
            <rFont val="Arial"/>
            <scheme val="minor"/>
          </rPr>
          <t>======
ID#AAABLGd5i-U
    (2024-04-09 04:24:34)
48*100/52</t>
        </r>
      </text>
    </comment>
  </commentList>
  <extLst>
    <ext xmlns:r="http://schemas.openxmlformats.org/officeDocument/2006/relationships" uri="GoogleSheetsCustomDataVersion2">
      <go:sheetsCustomData xmlns:go="http://customooxmlschemas.google.com/" r:id="rId1" roundtripDataSignature="AMtx7mgI0vJvowwQPjCWsYYK55dANHE9uw=="/>
    </ext>
  </extLst>
</comments>
</file>

<file path=xl/comments3.xml><?xml version="1.0" encoding="utf-8"?>
<comments xmlns="http://schemas.openxmlformats.org/spreadsheetml/2006/main">
  <authors>
    <author/>
  </authors>
  <commentList>
    <comment ref="B2" authorId="0" shapeId="0">
      <text>
        <r>
          <rPr>
            <sz val="10"/>
            <color rgb="FF000000"/>
            <rFont val="Arial"/>
            <scheme val="minor"/>
          </rPr>
          <t>======
ID#AAABLGd5i-E
    (2024-04-09 04:24:34)
92,5*100/92,5</t>
        </r>
      </text>
    </comment>
  </commentList>
  <extLst>
    <ext xmlns:r="http://schemas.openxmlformats.org/officeDocument/2006/relationships" uri="GoogleSheetsCustomDataVersion2">
      <go:sheetsCustomData xmlns:go="http://customooxmlschemas.google.com/" r:id="rId1" roundtripDataSignature="AMtx7mhM+eD+JvvqnzvCgiDqhoEvou1Fsg=="/>
    </ext>
  </extLst>
</comments>
</file>

<file path=xl/comments4.xml><?xml version="1.0" encoding="utf-8"?>
<comments xmlns="http://schemas.openxmlformats.org/spreadsheetml/2006/main">
  <authors>
    <author/>
  </authors>
  <commentList>
    <comment ref="G7" authorId="0" shapeId="0">
      <text>
        <r>
          <rPr>
            <sz val="10"/>
            <color rgb="FF000000"/>
            <rFont val="Arial"/>
            <scheme val="minor"/>
          </rPr>
          <t>======
ID#AAABLGcDKIQ
    (2024-04-09 04:24:33)
35</t>
        </r>
      </text>
    </comment>
    <comment ref="G9" authorId="0" shapeId="0">
      <text>
        <r>
          <rPr>
            <sz val="10"/>
            <color rgb="FF000000"/>
            <rFont val="Arial"/>
            <scheme val="minor"/>
          </rPr>
          <t>======
ID#AAABLGcDKHk
    (2024-04-09 04:24:33)
36,9</t>
        </r>
      </text>
    </comment>
    <comment ref="K13" authorId="0" shapeId="0">
      <text>
        <r>
          <rPr>
            <sz val="10"/>
            <color rgb="FF000000"/>
            <rFont val="Arial"/>
            <scheme val="minor"/>
          </rPr>
          <t>======
ID#AAABLGcDKIM
    (2024-04-09 04:24:33)
0/16</t>
        </r>
      </text>
    </comment>
    <comment ref="G21" authorId="0" shapeId="0">
      <text>
        <r>
          <rPr>
            <sz val="10"/>
            <color rgb="FF000000"/>
            <rFont val="Arial"/>
            <scheme val="minor"/>
          </rPr>
          <t>======
ID#AAABLGcvXXA
    (2024-04-09 04:24:33)
37,9</t>
        </r>
      </text>
    </comment>
    <comment ref="G22" authorId="0" shapeId="0">
      <text>
        <r>
          <rPr>
            <sz val="10"/>
            <color rgb="FF000000"/>
            <rFont val="Arial"/>
            <scheme val="minor"/>
          </rPr>
          <t>======
ID#AAABLGd5i98
    (2024-04-09 04:24:34)
37,4</t>
        </r>
      </text>
    </comment>
  </commentList>
  <extLst>
    <ext xmlns:r="http://schemas.openxmlformats.org/officeDocument/2006/relationships" uri="GoogleSheetsCustomDataVersion2">
      <go:sheetsCustomData xmlns:go="http://customooxmlschemas.google.com/" r:id="rId1" roundtripDataSignature="AMtx7miR25QwCPE4xHflsRmaLNrj4cQoyg=="/>
    </ext>
  </extLst>
</comments>
</file>

<file path=xl/comments5.xml><?xml version="1.0" encoding="utf-8"?>
<comments xmlns="http://schemas.openxmlformats.org/spreadsheetml/2006/main">
  <authors>
    <author/>
  </authors>
  <commentList>
    <comment ref="F20" authorId="0" shapeId="0">
      <text>
        <r>
          <rPr>
            <sz val="10"/>
            <color rgb="FF000000"/>
            <rFont val="Arial"/>
            <scheme val="minor"/>
          </rPr>
          <t>======
ID#AAABLGcDKJI
    (2024-04-09 04:24:33)
введите текст
БП коллективу Жемчужинки Прикамья Власову за подготовку конкурсантов</t>
        </r>
      </text>
    </comment>
  </commentList>
  <extLst>
    <ext xmlns:r="http://schemas.openxmlformats.org/officeDocument/2006/relationships" uri="GoogleSheetsCustomDataVersion2">
      <go:sheetsCustomData xmlns:go="http://customooxmlschemas.google.com/" r:id="rId1" roundtripDataSignature="AMtx7mivBc561ip7kdf8QUNLdbbQqoQoJQ=="/>
    </ext>
  </extLst>
</comments>
</file>

<file path=xl/sharedStrings.xml><?xml version="1.0" encoding="utf-8"?>
<sst xmlns="http://schemas.openxmlformats.org/spreadsheetml/2006/main" count="283" uniqueCount="112">
  <si>
    <t>Образовательные организации</t>
  </si>
  <si>
    <t>ИТОГО</t>
  </si>
  <si>
    <t xml:space="preserve">Наименование учреждения </t>
  </si>
  <si>
    <t xml:space="preserve">Выполнение муниципального задания   Выполнено 95-100% - (20 баллов),
менее 95%  - (0 баллов)
</t>
  </si>
  <si>
    <t>Обеспечение исполнения целевых показателей по средней заработной плате педагогических работников: выполнено 90% (10 баллов),менее 90% (0 баллов)</t>
  </si>
  <si>
    <t>Отсутствие обоснованных (удовлетворенных) жалоб физических лиц: отсутствие жалоб - 5 баллов, наличие жалоб - 0 баллов</t>
  </si>
  <si>
    <t>Активность родителей и обучающихся в системе "ЭПОС Школа": Еженедельная активность 70% - 15 баллов, ежемесячная 80% - 10 баллов, не исполнено - 0 баллов</t>
  </si>
  <si>
    <t>Своевременное и качественное размещение информации об учреждении на официальном сайте в сети Интернет: исполнение -5 баллов, не исполнение - 0 баллов</t>
  </si>
  <si>
    <t>Наличие просроченной дебиторской, кредиторской, налоговой задолжности: наличие - 0 баллов, снижение задолженности - 5 баллов, отсутствие задолженности - 10 баллов</t>
  </si>
  <si>
    <t>Обеспечение своевременной контрактации закупок: исполнение - 100% - 10 баллов, менее 100% - 0 баллов</t>
  </si>
  <si>
    <t>Наличие нарушений сроков оплаты муниципальных контрактов (договоров): наличие - 0 баллов, отсутствие - 10 баллов.</t>
  </si>
  <si>
    <t>Наличие исполнительных листов в финансовом органе: наличие - 0 баллов, отсутствие - 5 баллов.</t>
  </si>
  <si>
    <t>Своевременное списание материальных запасов, оформление актов по нефинансовым активам: своевременное списание - 5 баллов, нарушения - 0 баллов</t>
  </si>
  <si>
    <t>Своевременное подписание отчетности в СКО: своевременное подписание - 5 баллов, наличие нарушений -0 баллов</t>
  </si>
  <si>
    <t>ответственные лица</t>
  </si>
  <si>
    <t>Суркова Ю. С.</t>
  </si>
  <si>
    <t>Острик В. В.</t>
  </si>
  <si>
    <t>Згогурина М. А.</t>
  </si>
  <si>
    <t>Давыдова М. М.</t>
  </si>
  <si>
    <t>Голоднова Е. А.</t>
  </si>
  <si>
    <t>Коврижных З. Д.</t>
  </si>
  <si>
    <t>ДСОШ № 1 (КШ)</t>
  </si>
  <si>
    <t>ДСОШ № 2</t>
  </si>
  <si>
    <t>ДСОШ № 3</t>
  </si>
  <si>
    <t>ДСОШ № 5</t>
  </si>
  <si>
    <t>ПСОШ № 1</t>
  </si>
  <si>
    <t>ПСОШ № 3</t>
  </si>
  <si>
    <t>Вильвенская СОШ</t>
  </si>
  <si>
    <t>Дивьинская СОШ</t>
  </si>
  <si>
    <t>Перемская ООШ</t>
  </si>
  <si>
    <t>Сенькинская СОШ</t>
  </si>
  <si>
    <t>ДДС № 11</t>
  </si>
  <si>
    <t>ДДС № 15</t>
  </si>
  <si>
    <t>ДДС № 16</t>
  </si>
  <si>
    <t>ДДС № 21</t>
  </si>
  <si>
    <t>ПДС № 2</t>
  </si>
  <si>
    <t>ПДС № 7</t>
  </si>
  <si>
    <t>Логос</t>
  </si>
  <si>
    <t>ШТР</t>
  </si>
  <si>
    <t>ИМЦ</t>
  </si>
  <si>
    <t xml:space="preserve">Выполнение муниципального задания   Выполнено 95-100% - (15 баллов),
менее 95%  - (0 баллов)
</t>
  </si>
  <si>
    <t>Организация проектной деятельности: победители и призеры (1,2,3 место) - 15 баллов, участники - 10 баллов, не принимали участие -0 баллов</t>
  </si>
  <si>
    <t>распределение методического опыта учрежденя в профессиональном сообществе: 5 и более мероприятий - 15 баллов, 3-4 мероприятия - 10 баллов, отсутствие - 0 баллов</t>
  </si>
  <si>
    <t>Своевременное и качественное размещение информации об учреждении на официальном сайте в сети Интернет: исполнение -10 баллов, не исполнение - 0 баллов</t>
  </si>
  <si>
    <t>Наличие просроченной дебиторской, кредиторской, налоговой задолжности: наличие - 0 баллов, снижение задолженности - 2 баллов, отсутствие задолженности - 5 баллов</t>
  </si>
  <si>
    <t>Наличие исполнительных листов в финансовом органе: наличие - 0 баллов, отсутствие - 10 баллов.</t>
  </si>
  <si>
    <t>Наименование программы</t>
  </si>
  <si>
    <t>ДСОШ 1</t>
  </si>
  <si>
    <t>ДСОШ 2</t>
  </si>
  <si>
    <t>ДСОШ 3</t>
  </si>
  <si>
    <t>ДСОШ 5</t>
  </si>
  <si>
    <t>ПСОШ 1</t>
  </si>
  <si>
    <t>ПСОШ 3</t>
  </si>
  <si>
    <t>Уровень освоения обучающимися ООП НОО</t>
  </si>
  <si>
    <t>Доля детей, охваченных ОП ДОД, от общей численности обучающихся в возрасте от 5 до 18 лет</t>
  </si>
  <si>
    <t>Доля педагогов, имеющих первую и высшую квалификационную категорию</t>
  </si>
  <si>
    <t>Уровень освоения обучающимися ООП ООО</t>
  </si>
  <si>
    <t>Доля детей, охваченных ОП ДОО, от общей численности обучающихся в возрасте от 5 до 18 лет</t>
  </si>
  <si>
    <t>Уровень освоения обучающимися ООП СОО</t>
  </si>
  <si>
    <t>Регулярность получения услуги дошкольного образования детьми</t>
  </si>
  <si>
    <t>Доля детей, охваченных ОП ДОД, от общей численности обучающихся в возрасте с 5 до 18 лет</t>
  </si>
  <si>
    <t>Среднее значение исполнения МЗ</t>
  </si>
  <si>
    <t>Доля детей, охваченных образовательными программами дополнительного образования детей, от общей численности обучающихся в возрасте с 5 до 18 лет</t>
  </si>
  <si>
    <t>Регулярность получения услуги дополнительного образования детьми</t>
  </si>
  <si>
    <t>Доля уникальных детей, ставших участниками, призерами и победителями муниципальных, краевых, всероссийских и международных мероприятий</t>
  </si>
  <si>
    <t>Доля педагогических работников, охваченных мероприятиями, обеспечивающими профессионалное развитие педагогов</t>
  </si>
  <si>
    <t>Доля педагогических работников, совевременно прошедших обучение по программам повышения квалификации</t>
  </si>
  <si>
    <t>Количество граждан, которым оказана психолого-педагогическая консультативная помощь</t>
  </si>
  <si>
    <t>1 квартал 2024</t>
  </si>
  <si>
    <t>% исполнения по качественным показателям</t>
  </si>
  <si>
    <t>% исполнения по количественным показателям</t>
  </si>
  <si>
    <t>Организация отдыха детей и молодежи</t>
  </si>
  <si>
    <t>Школы</t>
  </si>
  <si>
    <t>ДОО</t>
  </si>
  <si>
    <t>программы дополнительного образования</t>
  </si>
  <si>
    <t>программы общего образования</t>
  </si>
  <si>
    <t>программы дошкольного образования</t>
  </si>
  <si>
    <t>ЛЕТО_ИТОГ</t>
  </si>
  <si>
    <t>лагерь дневного прибывания</t>
  </si>
  <si>
    <t>лагерь труда и отдыха</t>
  </si>
  <si>
    <t>иные формы оздоровления</t>
  </si>
  <si>
    <t>факт/план*100=</t>
  </si>
  <si>
    <t>-</t>
  </si>
  <si>
    <t>2. Обеспечение исполнения целевых показателей по средней заработной плате педагогических работников: выполнено 90% (10 баллов),менее 90% (0 баллов) за 4 квартал 100%</t>
  </si>
  <si>
    <t>1 квартал</t>
  </si>
  <si>
    <t>факт исполнения</t>
  </si>
  <si>
    <t>Баллы</t>
  </si>
  <si>
    <t>ДСОШ № 1(КШ)</t>
  </si>
  <si>
    <t>Перемская СОШ</t>
  </si>
  <si>
    <t>убрать,указы не выполняют</t>
  </si>
  <si>
    <t>3 квартал 2022</t>
  </si>
  <si>
    <t>Наименование ОО</t>
  </si>
  <si>
    <t>ОО</t>
  </si>
  <si>
    <t>начальное общее образование</t>
  </si>
  <si>
    <t>основное общее образование</t>
  </si>
  <si>
    <t>среднее общее образование</t>
  </si>
  <si>
    <t xml:space="preserve">Выполнение муниципального задания   Выполнено 98-100% - (50 баллов),
95- 97% – (25 баллов), 
менее 95%  - (0 баллов)
</t>
  </si>
  <si>
    <t>Организация образовательного процесса в соответствии с требованиями ФГОС</t>
  </si>
  <si>
    <t>Своевременное представление официально запрашиваемой информации (МСЭД)</t>
  </si>
  <si>
    <t>Эффективное ведение финансово-экономической, хозяйственной и закупочной деятельности, в т.ч. предоставление бух. и стат. отчетности</t>
  </si>
  <si>
    <t>Наличие наград (благодарственных писем, грамот, дипломов) педагогического коллектива учреждения</t>
  </si>
  <si>
    <t>Участие в проектной деятельности</t>
  </si>
  <si>
    <t>ДЛЯ ИМЦ:
Мониторинг обновления сайтов ОО
(100 % сайтов ОО без отклонений (10 баллов), менее 100 % сайтов ОО без отклонений (0 баллов))</t>
  </si>
  <si>
    <t>ДООШ № 1 (КШ)</t>
  </si>
  <si>
    <t>4. Активность родителей и обучающихся в системе "ЭПОС Школа": Еженедельная активность 70% - 15 баллов, ежемесячная 80% - 10 баллов, не исполнено - 0 баллов</t>
  </si>
  <si>
    <t>еженедельная 70%</t>
  </si>
  <si>
    <t>ежемесячная 80%</t>
  </si>
  <si>
    <t>15 баллов</t>
  </si>
  <si>
    <t>10 баллов</t>
  </si>
  <si>
    <t>ЛОГОС</t>
  </si>
  <si>
    <t>7. Обеспечение своевременной контрактации закупок: исполнение - 100% - 10 баллов, менее 100% - 0 баллов</t>
  </si>
  <si>
    <t>баллы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</si>
</sst>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000000000000"/>
  </numFmts>
  <fonts count="31">
    <font>
      <sz val="10"/>
      <color rgb="FF000000"/>
      <name val="Arial"/>
      <scheme val="minor"/>
    </font>
    <font>
      <sz val="12"/>
      <color rgb="FF000000"/>
      <name val="Calibri"/>
    </font>
    <font>
      <sz val="10"/>
      <color theme="1"/>
      <name val="Arial"/>
    </font>
    <font>
      <sz val="10"/>
      <name val="Arial"/>
    </font>
    <font>
      <sz val="10"/>
      <color rgb="FF000000"/>
      <name val="Arial"/>
    </font>
    <font>
      <b/>
      <sz val="14"/>
      <color rgb="FF000000"/>
      <name val="Calibri"/>
    </font>
    <font>
      <sz val="12"/>
      <color theme="1"/>
      <name val="Calibri"/>
    </font>
    <font>
      <sz val="13"/>
      <color rgb="FF000000"/>
      <name val="Arial"/>
    </font>
    <font>
      <b/>
      <sz val="13"/>
      <color rgb="FF000000"/>
      <name val="Arial"/>
    </font>
    <font>
      <sz val="14"/>
      <color rgb="FF000000"/>
      <name val="Times New Roman"/>
    </font>
    <font>
      <sz val="12"/>
      <color rgb="FF000000"/>
      <name val="Times New Roman"/>
    </font>
    <font>
      <b/>
      <sz val="14"/>
      <color rgb="FF000000"/>
      <name val="Times New Roman"/>
    </font>
    <font>
      <sz val="10"/>
      <color theme="1"/>
      <name val="Arial"/>
      <scheme val="minor"/>
    </font>
    <font>
      <b/>
      <sz val="14"/>
      <color theme="1"/>
      <name val="Times New Roman"/>
    </font>
    <font>
      <sz val="14"/>
      <color theme="1"/>
      <name val="Times New Roman"/>
    </font>
    <font>
      <sz val="12"/>
      <color rgb="FFA4C2F4"/>
      <name val="Calibri"/>
    </font>
    <font>
      <b/>
      <sz val="12"/>
      <color rgb="FF000000"/>
      <name val="Calibri"/>
    </font>
    <font>
      <sz val="14"/>
      <color rgb="FF000000"/>
      <name val="Calibri"/>
    </font>
    <font>
      <sz val="11"/>
      <color theme="1"/>
      <name val="Arial"/>
    </font>
    <font>
      <sz val="14"/>
      <color rgb="FF000000"/>
      <name val="Arial"/>
    </font>
    <font>
      <b/>
      <sz val="14"/>
      <color theme="1"/>
      <name val="Calibri"/>
    </font>
    <font>
      <b/>
      <sz val="12"/>
      <color theme="1"/>
      <name val="Calibri"/>
    </font>
    <font>
      <sz val="10"/>
      <color rgb="FF000000"/>
      <name val="Calibri"/>
    </font>
    <font>
      <sz val="14"/>
      <color theme="1"/>
      <name val="Calibri"/>
    </font>
    <font>
      <b/>
      <sz val="14"/>
      <color theme="1"/>
      <name val="Arial"/>
    </font>
    <font>
      <sz val="10"/>
      <color rgb="FF000000"/>
      <name val="Roboto"/>
    </font>
    <font>
      <sz val="14"/>
      <color theme="1"/>
      <name val="Arial"/>
    </font>
    <font>
      <b/>
      <sz val="12"/>
      <color theme="1"/>
      <name val="Arial"/>
    </font>
    <font>
      <b/>
      <sz val="12"/>
      <color rgb="FF000000"/>
      <name val="Roboto"/>
    </font>
    <font>
      <b/>
      <sz val="14"/>
      <color theme="1"/>
      <name val="Roboto"/>
    </font>
    <font>
      <b/>
      <sz val="13"/>
      <color theme="1"/>
      <name val="Calibri"/>
    </font>
  </fonts>
  <fills count="11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BDD7EE"/>
        <bgColor rgb="FFBDD7EE"/>
      </patternFill>
    </fill>
    <fill>
      <patternFill patternType="solid">
        <fgColor rgb="FFFF9900"/>
        <bgColor rgb="FFFF9900"/>
      </patternFill>
    </fill>
    <fill>
      <patternFill patternType="solid">
        <fgColor rgb="FFA4C2F4"/>
        <bgColor rgb="FFA4C2F4"/>
      </patternFill>
    </fill>
    <fill>
      <patternFill patternType="solid">
        <fgColor rgb="FF00FFFF"/>
        <bgColor rgb="FF00FFFF"/>
      </patternFill>
    </fill>
    <fill>
      <patternFill patternType="solid">
        <fgColor rgb="FF6FA8DC"/>
        <bgColor rgb="FF6FA8DC"/>
      </patternFill>
    </fill>
    <fill>
      <patternFill patternType="solid">
        <fgColor rgb="FFDBE5F1"/>
        <bgColor rgb="FFDBE5F1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154">
    <xf numFmtId="0" fontId="0" fillId="0" borderId="0" xfId="0" applyFont="1" applyAlignment="1"/>
    <xf numFmtId="164" fontId="1" fillId="0" borderId="1" xfId="0" applyNumberFormat="1" applyFont="1" applyBorder="1" applyAlignment="1">
      <alignment horizontal="center" vertical="top" wrapText="1"/>
    </xf>
    <xf numFmtId="0" fontId="4" fillId="0" borderId="0" xfId="0" applyFont="1"/>
    <xf numFmtId="0" fontId="2" fillId="0" borderId="1" xfId="0" applyFont="1" applyBorder="1"/>
    <xf numFmtId="164" fontId="1" fillId="0" borderId="1" xfId="0" applyNumberFormat="1" applyFont="1" applyBorder="1" applyAlignment="1">
      <alignment horizontal="right" vertical="center"/>
    </xf>
    <xf numFmtId="164" fontId="6" fillId="2" borderId="4" xfId="0" applyNumberFormat="1" applyFont="1" applyFill="1" applyBorder="1" applyAlignment="1">
      <alignment horizontal="right" vertical="center"/>
    </xf>
    <xf numFmtId="1" fontId="1" fillId="0" borderId="1" xfId="0" applyNumberFormat="1" applyFont="1" applyBorder="1" applyAlignment="1">
      <alignment horizontal="right" vertical="center"/>
    </xf>
    <xf numFmtId="1" fontId="1" fillId="0" borderId="1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" fontId="6" fillId="2" borderId="5" xfId="0" applyNumberFormat="1" applyFont="1" applyFill="1" applyBorder="1" applyAlignment="1">
      <alignment horizontal="center"/>
    </xf>
    <xf numFmtId="1" fontId="6" fillId="2" borderId="4" xfId="0" applyNumberFormat="1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right" vertical="center"/>
    </xf>
    <xf numFmtId="1" fontId="6" fillId="2" borderId="5" xfId="0" applyNumberFormat="1" applyFont="1" applyFill="1" applyBorder="1" applyAlignment="1">
      <alignment horizontal="center"/>
    </xf>
    <xf numFmtId="1" fontId="6" fillId="2" borderId="4" xfId="0" applyNumberFormat="1" applyFont="1" applyFill="1" applyBorder="1" applyAlignment="1">
      <alignment horizontal="center"/>
    </xf>
    <xf numFmtId="0" fontId="2" fillId="0" borderId="0" xfId="0" applyFont="1" applyAlignment="1">
      <alignment wrapText="1"/>
    </xf>
    <xf numFmtId="0" fontId="2" fillId="3" borderId="6" xfId="0" applyFont="1" applyFill="1" applyBorder="1"/>
    <xf numFmtId="0" fontId="2" fillId="2" borderId="6" xfId="0" applyFont="1" applyFill="1" applyBorder="1"/>
    <xf numFmtId="164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/>
    </xf>
    <xf numFmtId="164" fontId="6" fillId="2" borderId="5" xfId="0" applyNumberFormat="1" applyFont="1" applyFill="1" applyBorder="1" applyAlignment="1">
      <alignment horizontal="center"/>
    </xf>
    <xf numFmtId="164" fontId="6" fillId="2" borderId="4" xfId="0" applyNumberFormat="1" applyFont="1" applyFill="1" applyBorder="1" applyAlignment="1">
      <alignment horizontal="center"/>
    </xf>
    <xf numFmtId="0" fontId="7" fillId="0" borderId="7" xfId="0" applyFont="1" applyBorder="1" applyAlignment="1">
      <alignment vertical="top" wrapText="1"/>
    </xf>
    <xf numFmtId="0" fontId="7" fillId="0" borderId="8" xfId="0" applyFont="1" applyBorder="1" applyAlignment="1">
      <alignment horizontal="center" vertical="top" wrapText="1"/>
    </xf>
    <xf numFmtId="0" fontId="4" fillId="0" borderId="9" xfId="0" applyFont="1" applyBorder="1" applyAlignment="1">
      <alignment vertical="top" wrapText="1"/>
    </xf>
    <xf numFmtId="164" fontId="7" fillId="0" borderId="1" xfId="0" applyNumberFormat="1" applyFont="1" applyBorder="1" applyAlignment="1">
      <alignment horizontal="right" vertical="top"/>
    </xf>
    <xf numFmtId="164" fontId="7" fillId="0" borderId="1" xfId="0" applyNumberFormat="1" applyFont="1" applyBorder="1" applyAlignment="1">
      <alignment horizontal="right" vertical="top"/>
    </xf>
    <xf numFmtId="164" fontId="7" fillId="0" borderId="1" xfId="0" applyNumberFormat="1" applyFont="1" applyBorder="1" applyAlignment="1">
      <alignment vertical="top"/>
    </xf>
    <xf numFmtId="164" fontId="7" fillId="0" borderId="1" xfId="0" applyNumberFormat="1" applyFont="1" applyBorder="1" applyAlignment="1">
      <alignment vertical="top"/>
    </xf>
    <xf numFmtId="0" fontId="4" fillId="4" borderId="10" xfId="0" applyFont="1" applyFill="1" applyBorder="1" applyAlignment="1">
      <alignment vertical="top" wrapText="1"/>
    </xf>
    <xf numFmtId="164" fontId="8" fillId="0" borderId="1" xfId="0" applyNumberFormat="1" applyFont="1" applyBorder="1" applyAlignment="1">
      <alignment horizontal="right" vertical="top"/>
    </xf>
    <xf numFmtId="164" fontId="8" fillId="4" borderId="4" xfId="0" applyNumberFormat="1" applyFont="1" applyFill="1" applyBorder="1" applyAlignment="1">
      <alignment horizontal="right" vertical="top"/>
    </xf>
    <xf numFmtId="0" fontId="8" fillId="0" borderId="9" xfId="0" applyFont="1" applyBorder="1" applyAlignment="1">
      <alignment vertical="top" wrapText="1"/>
    </xf>
    <xf numFmtId="164" fontId="8" fillId="0" borderId="1" xfId="0" applyNumberFormat="1" applyFont="1" applyBorder="1" applyAlignment="1">
      <alignment horizontal="right"/>
    </xf>
    <xf numFmtId="2" fontId="2" fillId="0" borderId="0" xfId="0" applyNumberFormat="1" applyFont="1" applyAlignment="1">
      <alignment wrapText="1"/>
    </xf>
    <xf numFmtId="2" fontId="2" fillId="0" borderId="0" xfId="0" applyNumberFormat="1" applyFont="1"/>
    <xf numFmtId="0" fontId="9" fillId="0" borderId="7" xfId="0" applyFont="1" applyBorder="1" applyAlignment="1">
      <alignment wrapText="1"/>
    </xf>
    <xf numFmtId="0" fontId="9" fillId="0" borderId="8" xfId="0" applyFont="1" applyBorder="1"/>
    <xf numFmtId="0" fontId="10" fillId="0" borderId="9" xfId="0" applyFont="1" applyBorder="1" applyAlignment="1">
      <alignment wrapText="1"/>
    </xf>
    <xf numFmtId="0" fontId="9" fillId="0" borderId="1" xfId="0" applyFont="1" applyBorder="1" applyAlignment="1">
      <alignment horizontal="right"/>
    </xf>
    <xf numFmtId="164" fontId="9" fillId="0" borderId="1" xfId="0" applyNumberFormat="1" applyFont="1" applyBorder="1" applyAlignment="1">
      <alignment horizontal="right"/>
    </xf>
    <xf numFmtId="164" fontId="9" fillId="0" borderId="1" xfId="0" applyNumberFormat="1" applyFont="1" applyBorder="1" applyAlignment="1">
      <alignment horizontal="right"/>
    </xf>
    <xf numFmtId="0" fontId="11" fillId="0" borderId="9" xfId="0" applyFont="1" applyBorder="1" applyAlignment="1">
      <alignment wrapText="1"/>
    </xf>
    <xf numFmtId="164" fontId="9" fillId="5" borderId="4" xfId="0" applyNumberFormat="1" applyFont="1" applyFill="1" applyBorder="1" applyAlignment="1">
      <alignment horizontal="right"/>
    </xf>
    <xf numFmtId="0" fontId="12" fillId="0" borderId="0" xfId="0" applyFont="1" applyAlignment="1">
      <alignment wrapText="1"/>
    </xf>
    <xf numFmtId="0" fontId="2" fillId="0" borderId="0" xfId="0" applyFont="1"/>
    <xf numFmtId="0" fontId="9" fillId="2" borderId="4" xfId="0" applyFont="1" applyFill="1" applyBorder="1" applyAlignment="1">
      <alignment horizontal="right"/>
    </xf>
    <xf numFmtId="164" fontId="9" fillId="2" borderId="4" xfId="0" applyNumberFormat="1" applyFont="1" applyFill="1" applyBorder="1" applyAlignment="1">
      <alignment horizontal="right"/>
    </xf>
    <xf numFmtId="165" fontId="9" fillId="2" borderId="4" xfId="0" applyNumberFormat="1" applyFont="1" applyFill="1" applyBorder="1" applyAlignment="1">
      <alignment horizontal="right"/>
    </xf>
    <xf numFmtId="0" fontId="13" fillId="0" borderId="7" xfId="0" applyFont="1" applyBorder="1" applyAlignment="1">
      <alignment wrapText="1"/>
    </xf>
    <xf numFmtId="164" fontId="14" fillId="0" borderId="7" xfId="0" applyNumberFormat="1" applyFont="1" applyBorder="1"/>
    <xf numFmtId="0" fontId="10" fillId="0" borderId="9" xfId="0" applyFont="1" applyBorder="1" applyAlignment="1">
      <alignment wrapText="1"/>
    </xf>
    <xf numFmtId="0" fontId="11" fillId="0" borderId="7" xfId="0" applyFont="1" applyBorder="1" applyAlignment="1">
      <alignment wrapText="1"/>
    </xf>
    <xf numFmtId="164" fontId="1" fillId="0" borderId="2" xfId="0" applyNumberFormat="1" applyFont="1" applyBorder="1" applyAlignment="1">
      <alignment horizontal="center" vertical="top" wrapText="1"/>
    </xf>
    <xf numFmtId="0" fontId="4" fillId="0" borderId="7" xfId="0" applyFont="1" applyBorder="1"/>
    <xf numFmtId="164" fontId="1" fillId="0" borderId="2" xfId="0" applyNumberFormat="1" applyFont="1" applyBorder="1" applyAlignment="1">
      <alignment horizontal="right" vertical="center"/>
    </xf>
    <xf numFmtId="164" fontId="1" fillId="0" borderId="7" xfId="0" applyNumberFormat="1" applyFont="1" applyBorder="1" applyAlignment="1">
      <alignment horizontal="right" vertical="center"/>
    </xf>
    <xf numFmtId="164" fontId="1" fillId="6" borderId="4" xfId="0" applyNumberFormat="1" applyFont="1" applyFill="1" applyBorder="1" applyAlignment="1">
      <alignment horizontal="right" vertical="center"/>
    </xf>
    <xf numFmtId="164" fontId="1" fillId="0" borderId="1" xfId="0" applyNumberFormat="1" applyFont="1" applyBorder="1" applyAlignment="1">
      <alignment horizontal="right" vertical="center"/>
    </xf>
    <xf numFmtId="164" fontId="1" fillId="6" borderId="4" xfId="0" applyNumberFormat="1" applyFont="1" applyFill="1" applyBorder="1" applyAlignment="1">
      <alignment horizontal="right" vertical="center"/>
    </xf>
    <xf numFmtId="164" fontId="1" fillId="6" borderId="12" xfId="0" applyNumberFormat="1" applyFont="1" applyFill="1" applyBorder="1" applyAlignment="1">
      <alignment horizontal="right" vertical="center"/>
    </xf>
    <xf numFmtId="0" fontId="4" fillId="0" borderId="7" xfId="0" applyFont="1" applyBorder="1" applyAlignment="1"/>
    <xf numFmtId="164" fontId="1" fillId="6" borderId="12" xfId="0" applyNumberFormat="1" applyFont="1" applyFill="1" applyBorder="1" applyAlignment="1">
      <alignment horizontal="right" vertical="center"/>
    </xf>
    <xf numFmtId="164" fontId="1" fillId="3" borderId="4" xfId="0" applyNumberFormat="1" applyFont="1" applyFill="1" applyBorder="1" applyAlignment="1">
      <alignment horizontal="right" vertical="center"/>
    </xf>
    <xf numFmtId="164" fontId="15" fillId="6" borderId="4" xfId="0" applyNumberFormat="1" applyFont="1" applyFill="1" applyBorder="1" applyAlignment="1">
      <alignment horizontal="right" vertical="center"/>
    </xf>
    <xf numFmtId="164" fontId="16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center" wrapText="1"/>
    </xf>
    <xf numFmtId="0" fontId="18" fillId="0" borderId="0" xfId="0" applyFont="1" applyAlignment="1">
      <alignment wrapText="1"/>
    </xf>
    <xf numFmtId="0" fontId="17" fillId="0" borderId="9" xfId="0" applyFont="1" applyBorder="1"/>
    <xf numFmtId="0" fontId="17" fillId="0" borderId="1" xfId="0" applyFont="1" applyBorder="1" applyAlignment="1"/>
    <xf numFmtId="0" fontId="17" fillId="0" borderId="1" xfId="0" applyFont="1" applyBorder="1" applyAlignment="1">
      <alignment horizontal="right"/>
    </xf>
    <xf numFmtId="0" fontId="17" fillId="0" borderId="15" xfId="0" applyFont="1" applyBorder="1"/>
    <xf numFmtId="0" fontId="17" fillId="0" borderId="3" xfId="0" applyFont="1" applyBorder="1" applyAlignment="1">
      <alignment horizontal="right"/>
    </xf>
    <xf numFmtId="0" fontId="17" fillId="0" borderId="7" xfId="0" applyFont="1" applyBorder="1"/>
    <xf numFmtId="0" fontId="17" fillId="0" borderId="7" xfId="0" applyFont="1" applyBorder="1" applyAlignment="1">
      <alignment horizontal="right"/>
    </xf>
    <xf numFmtId="0" fontId="17" fillId="0" borderId="7" xfId="0" applyFont="1" applyBorder="1" applyAlignment="1"/>
    <xf numFmtId="164" fontId="17" fillId="0" borderId="1" xfId="0" applyNumberFormat="1" applyFont="1" applyBorder="1" applyAlignment="1">
      <alignment horizontal="left" vertical="center"/>
    </xf>
    <xf numFmtId="0" fontId="19" fillId="0" borderId="0" xfId="0" applyFont="1"/>
    <xf numFmtId="0" fontId="1" fillId="0" borderId="11" xfId="0" applyFont="1" applyBorder="1" applyAlignment="1">
      <alignment wrapText="1"/>
    </xf>
    <xf numFmtId="0" fontId="16" fillId="0" borderId="0" xfId="0" applyFont="1" applyAlignment="1">
      <alignment horizontal="center" wrapText="1"/>
    </xf>
    <xf numFmtId="0" fontId="2" fillId="3" borderId="6" xfId="0" applyFont="1" applyFill="1" applyBorder="1" applyAlignment="1">
      <alignment wrapText="1"/>
    </xf>
    <xf numFmtId="0" fontId="2" fillId="2" borderId="6" xfId="0" applyFont="1" applyFill="1" applyBorder="1" applyAlignment="1">
      <alignment wrapText="1"/>
    </xf>
    <xf numFmtId="0" fontId="20" fillId="0" borderId="7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7" borderId="7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1" fillId="3" borderId="7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1" fontId="17" fillId="0" borderId="1" xfId="0" applyNumberFormat="1" applyFont="1" applyBorder="1" applyAlignment="1">
      <alignment horizontal="right" vertical="center"/>
    </xf>
    <xf numFmtId="1" fontId="5" fillId="0" borderId="1" xfId="0" applyNumberFormat="1" applyFont="1" applyBorder="1" applyAlignment="1">
      <alignment horizontal="right" vertical="center"/>
    </xf>
    <xf numFmtId="0" fontId="17" fillId="0" borderId="1" xfId="0" applyFont="1" applyBorder="1" applyAlignment="1">
      <alignment horizontal="right"/>
    </xf>
    <xf numFmtId="0" fontId="17" fillId="0" borderId="16" xfId="0" applyFont="1" applyBorder="1" applyAlignment="1">
      <alignment horizontal="right"/>
    </xf>
    <xf numFmtId="0" fontId="23" fillId="0" borderId="7" xfId="0" applyFont="1" applyBorder="1" applyAlignment="1">
      <alignment horizontal="right" vertical="top"/>
    </xf>
    <xf numFmtId="0" fontId="17" fillId="0" borderId="1" xfId="0" applyFont="1" applyBorder="1" applyAlignment="1">
      <alignment horizontal="right" vertical="top"/>
    </xf>
    <xf numFmtId="0" fontId="14" fillId="0" borderId="7" xfId="0" applyFont="1" applyBorder="1" applyAlignment="1">
      <alignment horizontal="right" vertical="top"/>
    </xf>
    <xf numFmtId="1" fontId="24" fillId="0" borderId="7" xfId="0" applyNumberFormat="1" applyFont="1" applyBorder="1" applyAlignment="1">
      <alignment horizontal="right"/>
    </xf>
    <xf numFmtId="0" fontId="1" fillId="0" borderId="11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2" fontId="2" fillId="0" borderId="7" xfId="0" applyNumberFormat="1" applyFont="1" applyBorder="1" applyAlignment="1">
      <alignment vertical="center"/>
    </xf>
    <xf numFmtId="0" fontId="25" fillId="0" borderId="7" xfId="0" applyFont="1" applyBorder="1" applyAlignment="1">
      <alignment horizontal="right" vertical="center" wrapText="1"/>
    </xf>
    <xf numFmtId="0" fontId="25" fillId="0" borderId="1" xfId="0" applyFont="1" applyBorder="1" applyAlignment="1">
      <alignment horizontal="right" vertical="center" wrapText="1"/>
    </xf>
    <xf numFmtId="0" fontId="17" fillId="0" borderId="7" xfId="0" applyFont="1" applyBorder="1" applyAlignment="1">
      <alignment horizontal="right"/>
    </xf>
    <xf numFmtId="2" fontId="23" fillId="0" borderId="7" xfId="0" applyNumberFormat="1" applyFont="1" applyBorder="1" applyAlignment="1">
      <alignment horizontal="right" vertical="top"/>
    </xf>
    <xf numFmtId="0" fontId="26" fillId="0" borderId="7" xfId="0" applyFont="1" applyBorder="1" applyAlignment="1">
      <alignment horizontal="right"/>
    </xf>
    <xf numFmtId="1" fontId="14" fillId="0" borderId="7" xfId="0" applyNumberFormat="1" applyFont="1" applyBorder="1" applyAlignment="1">
      <alignment horizontal="right" vertical="top"/>
    </xf>
    <xf numFmtId="0" fontId="17" fillId="0" borderId="1" xfId="0" applyFont="1" applyBorder="1" applyAlignment="1">
      <alignment horizontal="center" wrapText="1"/>
    </xf>
    <xf numFmtId="0" fontId="17" fillId="0" borderId="1" xfId="0" applyFont="1" applyBorder="1"/>
    <xf numFmtId="0" fontId="27" fillId="0" borderId="7" xfId="0" applyFont="1" applyBorder="1"/>
    <xf numFmtId="0" fontId="30" fillId="9" borderId="7" xfId="0" applyFont="1" applyFill="1" applyBorder="1" applyAlignment="1">
      <alignment horizontal="center" vertical="center" wrapText="1"/>
    </xf>
    <xf numFmtId="0" fontId="30" fillId="9" borderId="5" xfId="0" applyFont="1" applyFill="1" applyBorder="1" applyAlignment="1">
      <alignment horizontal="center" vertical="center" wrapText="1"/>
    </xf>
    <xf numFmtId="0" fontId="23" fillId="0" borderId="9" xfId="0" applyFont="1" applyBorder="1"/>
    <xf numFmtId="0" fontId="23" fillId="9" borderId="10" xfId="0" applyFont="1" applyFill="1" applyBorder="1" applyAlignment="1">
      <alignment horizontal="right"/>
    </xf>
    <xf numFmtId="0" fontId="23" fillId="9" borderId="7" xfId="0" applyFont="1" applyFill="1" applyBorder="1" applyAlignment="1">
      <alignment horizontal="right"/>
    </xf>
    <xf numFmtId="0" fontId="23" fillId="0" borderId="7" xfId="0" applyFont="1" applyBorder="1"/>
    <xf numFmtId="0" fontId="2" fillId="0" borderId="2" xfId="0" applyFont="1" applyBorder="1"/>
    <xf numFmtId="0" fontId="3" fillId="0" borderId="2" xfId="0" applyFont="1" applyBorder="1"/>
    <xf numFmtId="0" fontId="3" fillId="0" borderId="1" xfId="0" applyFont="1" applyBorder="1"/>
    <xf numFmtId="164" fontId="5" fillId="0" borderId="2" xfId="0" applyNumberFormat="1" applyFont="1" applyBorder="1" applyAlignment="1">
      <alignment horizontal="center" vertical="top" wrapText="1"/>
    </xf>
    <xf numFmtId="164" fontId="1" fillId="0" borderId="3" xfId="0" applyNumberFormat="1" applyFont="1" applyBorder="1" applyAlignment="1">
      <alignment horizontal="center" vertical="top" wrapText="1"/>
    </xf>
    <xf numFmtId="164" fontId="1" fillId="0" borderId="2" xfId="0" applyNumberFormat="1" applyFont="1" applyBorder="1" applyAlignment="1">
      <alignment horizontal="center" vertical="top" wrapText="1"/>
    </xf>
    <xf numFmtId="164" fontId="1" fillId="10" borderId="2" xfId="0" applyNumberFormat="1" applyFont="1" applyFill="1" applyBorder="1" applyAlignment="1">
      <alignment horizontal="center" vertical="top" wrapText="1"/>
    </xf>
    <xf numFmtId="0" fontId="3" fillId="10" borderId="2" xfId="0" applyFont="1" applyFill="1" applyBorder="1"/>
    <xf numFmtId="0" fontId="3" fillId="10" borderId="1" xfId="0" applyFont="1" applyFill="1" applyBorder="1"/>
    <xf numFmtId="164" fontId="1" fillId="0" borderId="11" xfId="0" applyNumberFormat="1" applyFont="1" applyBorder="1" applyAlignment="1">
      <alignment horizontal="center" vertical="top" wrapText="1"/>
    </xf>
    <xf numFmtId="0" fontId="3" fillId="0" borderId="9" xfId="0" applyFont="1" applyBorder="1"/>
    <xf numFmtId="0" fontId="5" fillId="0" borderId="13" xfId="0" applyFont="1" applyBorder="1" applyAlignment="1">
      <alignment horizontal="center" wrapText="1"/>
    </xf>
    <xf numFmtId="0" fontId="3" fillId="0" borderId="14" xfId="0" applyFont="1" applyBorder="1"/>
    <xf numFmtId="0" fontId="3" fillId="0" borderId="8" xfId="0" applyFont="1" applyBorder="1"/>
    <xf numFmtId="0" fontId="17" fillId="0" borderId="15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20" fillId="0" borderId="13" xfId="0" applyFont="1" applyBorder="1" applyAlignment="1">
      <alignment horizontal="center" vertical="center" wrapText="1"/>
    </xf>
    <xf numFmtId="0" fontId="21" fillId="2" borderId="11" xfId="0" applyFont="1" applyFill="1" applyBorder="1" applyAlignment="1">
      <alignment horizontal="center" vertical="center" wrapText="1"/>
    </xf>
    <xf numFmtId="0" fontId="3" fillId="0" borderId="15" xfId="0" applyFont="1" applyBorder="1"/>
    <xf numFmtId="0" fontId="1" fillId="0" borderId="2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wrapText="1"/>
    </xf>
    <xf numFmtId="0" fontId="16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/>
    </xf>
    <xf numFmtId="0" fontId="3" fillId="0" borderId="3" xfId="0" applyFont="1" applyBorder="1"/>
    <xf numFmtId="0" fontId="28" fillId="3" borderId="17" xfId="0" applyFont="1" applyFill="1" applyBorder="1" applyAlignment="1">
      <alignment horizontal="center" vertical="center" wrapText="1"/>
    </xf>
    <xf numFmtId="0" fontId="3" fillId="0" borderId="18" xfId="0" applyFont="1" applyBorder="1"/>
    <xf numFmtId="0" fontId="3" fillId="0" borderId="19" xfId="0" applyFont="1" applyBorder="1"/>
    <xf numFmtId="0" fontId="17" fillId="0" borderId="14" xfId="0" applyFont="1" applyBorder="1" applyAlignment="1">
      <alignment horizontal="center"/>
    </xf>
    <xf numFmtId="0" fontId="29" fillId="8" borderId="20" xfId="0" applyFont="1" applyFill="1" applyBorder="1" applyAlignment="1">
      <alignment horizontal="center" vertical="center" wrapText="1"/>
    </xf>
    <xf numFmtId="0" fontId="3" fillId="0" borderId="21" xfId="0" applyFont="1" applyBorder="1"/>
    <xf numFmtId="0" fontId="3" fillId="0" borderId="22" xfId="0" applyFont="1" applyBorder="1"/>
  </cellXfs>
  <cellStyles count="1">
    <cellStyle name="Обычный" xfId="0" builtinId="0"/>
  </cellStyles>
  <dxfs count="11">
    <dxf>
      <font>
        <color rgb="FF000000"/>
      </font>
      <fill>
        <patternFill patternType="none"/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ont>
        <color rgb="FF000000"/>
      </font>
      <fill>
        <patternFill patternType="none"/>
      </fill>
    </dxf>
    <dxf>
      <font>
        <color rgb="FF000000"/>
      </font>
      <fill>
        <patternFill patternType="none"/>
      </fill>
    </dxf>
    <dxf>
      <fill>
        <patternFill patternType="solid">
          <fgColor rgb="FFB7E1CD"/>
          <bgColor rgb="FFB7E1CD"/>
        </patternFill>
      </fill>
    </dxf>
    <dxf>
      <font>
        <color rgb="FF000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color rgb="FF000000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comments2.xml.rels><?xml version="1.0" encoding="UTF-8" standalone="yes"?>
<Relationships xmlns="http://schemas.openxmlformats.org/package/2006/relationships"><Relationship Id="rId1" Type="http://customschemas.google.com/relationships/workbookmetadata" Target="commentsmeta1"/></Relationships>
</file>

<file path=xl/_rels/comments3.xml.rels><?xml version="1.0" encoding="UTF-8" standalone="yes"?>
<Relationships xmlns="http://schemas.openxmlformats.org/package/2006/relationships"><Relationship Id="rId1" Type="http://customschemas.google.com/relationships/workbookmetadata" Target="commentsmeta2"/></Relationships>
</file>

<file path=xl/_rels/comments4.xml.rels><?xml version="1.0" encoding="UTF-8" standalone="yes"?>
<Relationships xmlns="http://schemas.openxmlformats.org/package/2006/relationships"><Relationship Id="rId1" Type="http://customschemas.google.com/relationships/workbookmetadata" Target="commentsmeta3"/></Relationships>
</file>

<file path=xl/_rels/comments5.xml.rels><?xml version="1.0" encoding="UTF-8" standalone="yes"?>
<Relationships xmlns="http://schemas.openxmlformats.org/package/2006/relationships"><Relationship Id="rId1" Type="http://customschemas.google.com/relationships/workbookmetadata" Target="commentsmeta4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customschemas.google.com/relationships/workbookmetadata" Target="metadata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  <outlinePr summaryBelow="0" summaryRight="0"/>
    <pageSetUpPr fitToPage="1"/>
  </sheetPr>
  <dimension ref="A1:Z1000"/>
  <sheetViews>
    <sheetView workbookViewId="0">
      <pane xSplit="1" ySplit="5" topLeftCell="B12" activePane="bottomRight" state="frozen"/>
      <selection pane="topRight" activeCell="B1" sqref="B1"/>
      <selection pane="bottomLeft" activeCell="A6" sqref="A6"/>
      <selection pane="bottomRight" activeCell="N26" sqref="N26:N27"/>
    </sheetView>
  </sheetViews>
  <sheetFormatPr defaultColWidth="12.5703125" defaultRowHeight="15" customHeight="1"/>
  <cols>
    <col min="1" max="1" width="21.7109375" customWidth="1"/>
    <col min="2" max="2" width="16.5703125" customWidth="1"/>
    <col min="3" max="3" width="19.140625" customWidth="1"/>
    <col min="4" max="4" width="16" customWidth="1"/>
    <col min="5" max="5" width="19.42578125" customWidth="1"/>
    <col min="6" max="6" width="20.42578125" customWidth="1"/>
    <col min="7" max="7" width="20.85546875" customWidth="1"/>
    <col min="8" max="8" width="16" customWidth="1"/>
    <col min="9" max="9" width="16.7109375" customWidth="1"/>
    <col min="10" max="10" width="15.140625" customWidth="1"/>
    <col min="11" max="11" width="16.7109375" customWidth="1"/>
    <col min="12" max="12" width="15.28515625" customWidth="1"/>
    <col min="13" max="26" width="11" customWidth="1"/>
  </cols>
  <sheetData>
    <row r="1" spans="1:26" ht="15.75" customHeight="1">
      <c r="A1" s="1"/>
      <c r="B1" s="121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3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23.25" customHeight="1">
      <c r="A2" s="1"/>
      <c r="B2" s="124" t="s">
        <v>0</v>
      </c>
      <c r="C2" s="122"/>
      <c r="D2" s="122"/>
      <c r="E2" s="122"/>
      <c r="F2" s="122"/>
      <c r="G2" s="122"/>
      <c r="H2" s="122"/>
      <c r="I2" s="122"/>
      <c r="J2" s="122"/>
      <c r="K2" s="122"/>
      <c r="L2" s="123"/>
      <c r="M2" s="125" t="s">
        <v>1</v>
      </c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6" customHeight="1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  <c r="K3" s="1" t="s">
        <v>12</v>
      </c>
      <c r="L3" s="1" t="s">
        <v>13</v>
      </c>
      <c r="M3" s="123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6.25" customHeight="1">
      <c r="A4" s="1" t="s">
        <v>14</v>
      </c>
      <c r="B4" s="1" t="s">
        <v>15</v>
      </c>
      <c r="C4" s="1" t="s">
        <v>16</v>
      </c>
      <c r="D4" s="1" t="s">
        <v>17</v>
      </c>
      <c r="E4" s="1" t="s">
        <v>15</v>
      </c>
      <c r="F4" s="1" t="s">
        <v>18</v>
      </c>
      <c r="G4" s="1" t="s">
        <v>19</v>
      </c>
      <c r="H4" s="1" t="s">
        <v>20</v>
      </c>
      <c r="I4" s="1" t="s">
        <v>20</v>
      </c>
      <c r="J4" s="1" t="s">
        <v>20</v>
      </c>
      <c r="K4" s="1" t="s">
        <v>20</v>
      </c>
      <c r="L4" s="1" t="s">
        <v>20</v>
      </c>
      <c r="M4" s="3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8.75" customHeight="1">
      <c r="A5" s="4"/>
      <c r="B5" s="4"/>
      <c r="C5" s="4"/>
      <c r="D5" s="4"/>
      <c r="E5" s="4"/>
      <c r="F5" s="5"/>
      <c r="G5" s="5"/>
      <c r="H5" s="4"/>
      <c r="I5" s="4"/>
      <c r="J5" s="4"/>
      <c r="K5" s="4"/>
      <c r="L5" s="4"/>
      <c r="M5" s="4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22.5" customHeight="1">
      <c r="A6" s="4" t="s">
        <v>21</v>
      </c>
      <c r="B6" s="6">
        <f>'1.СВОД_Выполнение МЗ'!M5</f>
        <v>20</v>
      </c>
      <c r="C6" s="6">
        <f>'2. Исполнение целевых з плата'!C4</f>
        <v>0</v>
      </c>
      <c r="D6" s="7">
        <v>5</v>
      </c>
      <c r="E6" s="8">
        <f>'4. Активность ЭПОС'!C4</f>
        <v>0</v>
      </c>
      <c r="F6" s="9">
        <v>5</v>
      </c>
      <c r="G6" s="10">
        <v>0</v>
      </c>
      <c r="H6" s="8">
        <f>'7 Коврижных З Д'!C3</f>
        <v>10</v>
      </c>
      <c r="I6" s="7">
        <v>10</v>
      </c>
      <c r="J6" s="11">
        <v>5</v>
      </c>
      <c r="K6" s="11">
        <v>5</v>
      </c>
      <c r="L6" s="11">
        <v>5</v>
      </c>
      <c r="M6" s="6">
        <f t="shared" ref="M6:M23" si="0">SUM(B6:L6)</f>
        <v>65</v>
      </c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22.5" customHeight="1">
      <c r="A7" s="4" t="s">
        <v>22</v>
      </c>
      <c r="B7" s="6">
        <f>'1.СВОД_Выполнение МЗ'!M6</f>
        <v>20</v>
      </c>
      <c r="C7" s="6">
        <f>'2. Исполнение целевых з плата'!C5</f>
        <v>10</v>
      </c>
      <c r="D7" s="7">
        <v>5</v>
      </c>
      <c r="E7" s="8">
        <f>'4. Активность ЭПОС'!C5</f>
        <v>15</v>
      </c>
      <c r="F7" s="9">
        <v>5</v>
      </c>
      <c r="G7" s="10">
        <v>0</v>
      </c>
      <c r="H7" s="8">
        <f>'7 Коврижных З Д'!C4</f>
        <v>10</v>
      </c>
      <c r="I7" s="7">
        <v>10</v>
      </c>
      <c r="J7" s="11">
        <v>5</v>
      </c>
      <c r="K7" s="11">
        <v>5</v>
      </c>
      <c r="L7" s="11">
        <v>5</v>
      </c>
      <c r="M7" s="6">
        <f t="shared" si="0"/>
        <v>90</v>
      </c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22.5" customHeight="1">
      <c r="A8" s="4" t="s">
        <v>23</v>
      </c>
      <c r="B8" s="6">
        <f>'1.СВОД_Выполнение МЗ'!M7</f>
        <v>20</v>
      </c>
      <c r="C8" s="6">
        <f>'2. Исполнение целевых з плата'!C6</f>
        <v>0</v>
      </c>
      <c r="D8" s="7">
        <v>5</v>
      </c>
      <c r="E8" s="8">
        <f>'4. Активность ЭПОС'!C6</f>
        <v>15</v>
      </c>
      <c r="F8" s="9">
        <v>5</v>
      </c>
      <c r="G8" s="10">
        <v>0</v>
      </c>
      <c r="H8" s="8">
        <f>'7 Коврижных З Д'!C5</f>
        <v>10</v>
      </c>
      <c r="I8" s="7">
        <v>10</v>
      </c>
      <c r="J8" s="11">
        <v>5</v>
      </c>
      <c r="K8" s="11">
        <v>5</v>
      </c>
      <c r="L8" s="11">
        <v>5</v>
      </c>
      <c r="M8" s="6">
        <f t="shared" si="0"/>
        <v>80</v>
      </c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22.5" customHeight="1">
      <c r="A9" s="4" t="s">
        <v>24</v>
      </c>
      <c r="B9" s="6">
        <f>'1.СВОД_Выполнение МЗ'!M8</f>
        <v>20</v>
      </c>
      <c r="C9" s="6">
        <f>'2. Исполнение целевых з плата'!C7</f>
        <v>10</v>
      </c>
      <c r="D9" s="7">
        <v>5</v>
      </c>
      <c r="E9" s="8">
        <f>'4. Активность ЭПОС'!C7</f>
        <v>15</v>
      </c>
      <c r="F9" s="9">
        <v>5</v>
      </c>
      <c r="G9" s="10">
        <v>0</v>
      </c>
      <c r="H9" s="8">
        <f>'7 Коврижных З Д'!C6</f>
        <v>10</v>
      </c>
      <c r="I9" s="7">
        <v>10</v>
      </c>
      <c r="J9" s="11">
        <v>5</v>
      </c>
      <c r="K9" s="11">
        <v>5</v>
      </c>
      <c r="L9" s="11">
        <v>5</v>
      </c>
      <c r="M9" s="6">
        <f t="shared" si="0"/>
        <v>90</v>
      </c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23.25" customHeight="1">
      <c r="A10" s="4" t="s">
        <v>25</v>
      </c>
      <c r="B10" s="6">
        <f>'1.СВОД_Выполнение МЗ'!M9</f>
        <v>20</v>
      </c>
      <c r="C10" s="6">
        <f>'2. Исполнение целевых з плата'!C8</f>
        <v>10</v>
      </c>
      <c r="D10" s="7">
        <v>5</v>
      </c>
      <c r="E10" s="8">
        <f>'4. Активность ЭПОС'!C8</f>
        <v>0</v>
      </c>
      <c r="F10" s="9">
        <v>5</v>
      </c>
      <c r="G10" s="10">
        <v>0</v>
      </c>
      <c r="H10" s="8">
        <f>'7 Коврижных З Д'!C7</f>
        <v>10</v>
      </c>
      <c r="I10" s="7">
        <v>10</v>
      </c>
      <c r="J10" s="11">
        <v>5</v>
      </c>
      <c r="K10" s="11">
        <v>5</v>
      </c>
      <c r="L10" s="11">
        <v>5</v>
      </c>
      <c r="M10" s="6">
        <f t="shared" si="0"/>
        <v>75</v>
      </c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22.5" customHeight="1">
      <c r="A11" s="4" t="s">
        <v>26</v>
      </c>
      <c r="B11" s="6">
        <f>'1.СВОД_Выполнение МЗ'!M10</f>
        <v>20</v>
      </c>
      <c r="C11" s="6">
        <f>'2. Исполнение целевых з плата'!C9</f>
        <v>0</v>
      </c>
      <c r="D11" s="7">
        <v>5</v>
      </c>
      <c r="E11" s="8">
        <f>'4. Активность ЭПОС'!C9</f>
        <v>0</v>
      </c>
      <c r="F11" s="9">
        <v>5</v>
      </c>
      <c r="G11" s="10">
        <v>0</v>
      </c>
      <c r="H11" s="8">
        <f>'7 Коврижных З Д'!C8</f>
        <v>10</v>
      </c>
      <c r="I11" s="7">
        <v>10</v>
      </c>
      <c r="J11" s="11">
        <v>5</v>
      </c>
      <c r="K11" s="11">
        <v>5</v>
      </c>
      <c r="L11" s="11">
        <v>5</v>
      </c>
      <c r="M11" s="6">
        <f t="shared" si="0"/>
        <v>65</v>
      </c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22.5" customHeight="1">
      <c r="A12" s="4" t="s">
        <v>27</v>
      </c>
      <c r="B12" s="6">
        <f>'1.СВОД_Выполнение МЗ'!M11</f>
        <v>20</v>
      </c>
      <c r="C12" s="6">
        <f>'2. Исполнение целевых з плата'!C10</f>
        <v>0</v>
      </c>
      <c r="D12" s="7">
        <v>5</v>
      </c>
      <c r="E12" s="8">
        <f>'4. Активность ЭПОС'!C10</f>
        <v>15</v>
      </c>
      <c r="F12" s="9">
        <v>5</v>
      </c>
      <c r="G12" s="10">
        <v>0</v>
      </c>
      <c r="H12" s="8">
        <f>'7 Коврижных З Д'!C12</f>
        <v>10</v>
      </c>
      <c r="I12" s="7">
        <v>10</v>
      </c>
      <c r="J12" s="11">
        <v>5</v>
      </c>
      <c r="K12" s="11">
        <v>5</v>
      </c>
      <c r="L12" s="11">
        <v>5</v>
      </c>
      <c r="M12" s="6">
        <f t="shared" si="0"/>
        <v>80</v>
      </c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22.5" customHeight="1">
      <c r="A13" s="4" t="s">
        <v>28</v>
      </c>
      <c r="B13" s="6">
        <f>'1.СВОД_Выполнение МЗ'!M12</f>
        <v>20</v>
      </c>
      <c r="C13" s="6">
        <f>'2. Исполнение целевых з плата'!C11</f>
        <v>0</v>
      </c>
      <c r="D13" s="7">
        <v>5</v>
      </c>
      <c r="E13" s="8">
        <f>'4. Активность ЭПОС'!C11</f>
        <v>0</v>
      </c>
      <c r="F13" s="9">
        <v>5</v>
      </c>
      <c r="G13" s="10">
        <v>0</v>
      </c>
      <c r="H13" s="8">
        <f>'7 Коврижных З Д'!C10</f>
        <v>0</v>
      </c>
      <c r="I13" s="7">
        <v>0</v>
      </c>
      <c r="J13" s="11">
        <v>5</v>
      </c>
      <c r="K13" s="11">
        <v>5</v>
      </c>
      <c r="L13" s="11">
        <v>5</v>
      </c>
      <c r="M13" s="6">
        <f t="shared" si="0"/>
        <v>45</v>
      </c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22.5" customHeight="1">
      <c r="A14" s="4" t="s">
        <v>29</v>
      </c>
      <c r="B14" s="6">
        <f>'1.СВОД_Выполнение МЗ'!M13</f>
        <v>20</v>
      </c>
      <c r="C14" s="6">
        <f>'2. Исполнение целевых з плата'!C12</f>
        <v>0</v>
      </c>
      <c r="D14" s="7">
        <v>5</v>
      </c>
      <c r="E14" s="8">
        <f>'4. Активность ЭПОС'!C12</f>
        <v>0</v>
      </c>
      <c r="F14" s="9">
        <v>5</v>
      </c>
      <c r="G14" s="10">
        <v>0</v>
      </c>
      <c r="H14" s="8">
        <f>'7 Коврижных З Д'!C11</f>
        <v>10</v>
      </c>
      <c r="I14" s="7">
        <v>0</v>
      </c>
      <c r="J14" s="11">
        <v>5</v>
      </c>
      <c r="K14" s="11">
        <v>5</v>
      </c>
      <c r="L14" s="11">
        <v>5</v>
      </c>
      <c r="M14" s="6">
        <f t="shared" si="0"/>
        <v>55</v>
      </c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22.5" customHeight="1">
      <c r="A15" s="4" t="s">
        <v>30</v>
      </c>
      <c r="B15" s="6">
        <f>'1.СВОД_Выполнение МЗ'!M14</f>
        <v>20</v>
      </c>
      <c r="C15" s="6">
        <f>'2. Исполнение целевых з плата'!C13</f>
        <v>0</v>
      </c>
      <c r="D15" s="7">
        <v>5</v>
      </c>
      <c r="E15" s="8">
        <f>'4. Активность ЭПОС'!C13</f>
        <v>0</v>
      </c>
      <c r="F15" s="9">
        <v>0</v>
      </c>
      <c r="G15" s="10">
        <v>0</v>
      </c>
      <c r="H15" s="8">
        <f>'7 Коврижных З Д'!C9</f>
        <v>0</v>
      </c>
      <c r="I15" s="7">
        <v>0</v>
      </c>
      <c r="J15" s="11">
        <v>5</v>
      </c>
      <c r="K15" s="11">
        <v>5</v>
      </c>
      <c r="L15" s="11">
        <v>5</v>
      </c>
      <c r="M15" s="6">
        <f t="shared" si="0"/>
        <v>40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22.5" customHeight="1">
      <c r="A16" s="4" t="s">
        <v>31</v>
      </c>
      <c r="B16" s="6">
        <f>'1.СВОД_Выполнение МЗ'!M15</f>
        <v>20</v>
      </c>
      <c r="C16" s="6">
        <f>'2. Исполнение целевых з плата'!C14</f>
        <v>0</v>
      </c>
      <c r="D16" s="7">
        <v>5</v>
      </c>
      <c r="E16" s="8">
        <v>15</v>
      </c>
      <c r="F16" s="9">
        <v>5</v>
      </c>
      <c r="G16" s="10">
        <v>0</v>
      </c>
      <c r="H16" s="8">
        <f>'7 Коврижных З Д'!C13</f>
        <v>10</v>
      </c>
      <c r="I16" s="7">
        <v>10</v>
      </c>
      <c r="J16" s="11">
        <v>5</v>
      </c>
      <c r="K16" s="11">
        <v>5</v>
      </c>
      <c r="L16" s="11">
        <v>5</v>
      </c>
      <c r="M16" s="6">
        <f t="shared" si="0"/>
        <v>80</v>
      </c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22.5" customHeight="1">
      <c r="A17" s="4" t="s">
        <v>32</v>
      </c>
      <c r="B17" s="6">
        <f>'1.СВОД_Выполнение МЗ'!M16</f>
        <v>20</v>
      </c>
      <c r="C17" s="6">
        <f>'2. Исполнение целевых з плата'!C15</f>
        <v>10</v>
      </c>
      <c r="D17" s="7">
        <v>5</v>
      </c>
      <c r="E17" s="8">
        <v>15</v>
      </c>
      <c r="F17" s="9">
        <v>5</v>
      </c>
      <c r="G17" s="10">
        <v>0</v>
      </c>
      <c r="H17" s="8">
        <f>'7 Коврижных З Д'!C14</f>
        <v>10</v>
      </c>
      <c r="I17" s="7">
        <v>10</v>
      </c>
      <c r="J17" s="11">
        <v>5</v>
      </c>
      <c r="K17" s="11">
        <v>5</v>
      </c>
      <c r="L17" s="11">
        <v>5</v>
      </c>
      <c r="M17" s="6">
        <f t="shared" si="0"/>
        <v>90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22.5" customHeight="1">
      <c r="A18" s="4" t="s">
        <v>33</v>
      </c>
      <c r="B18" s="6">
        <f>'1.СВОД_Выполнение МЗ'!M17</f>
        <v>20</v>
      </c>
      <c r="C18" s="6">
        <f>'2. Исполнение целевых з плата'!C16</f>
        <v>0</v>
      </c>
      <c r="D18" s="7">
        <v>5</v>
      </c>
      <c r="E18" s="8">
        <v>15</v>
      </c>
      <c r="F18" s="9">
        <v>5</v>
      </c>
      <c r="G18" s="10">
        <v>0</v>
      </c>
      <c r="H18" s="8">
        <f>'7 Коврижных З Д'!C15</f>
        <v>10</v>
      </c>
      <c r="I18" s="7">
        <v>10</v>
      </c>
      <c r="J18" s="11">
        <v>5</v>
      </c>
      <c r="K18" s="11">
        <v>5</v>
      </c>
      <c r="L18" s="11">
        <v>5</v>
      </c>
      <c r="M18" s="6">
        <f t="shared" si="0"/>
        <v>80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22.5" customHeight="1">
      <c r="A19" s="4" t="s">
        <v>34</v>
      </c>
      <c r="B19" s="6">
        <f>'1.СВОД_Выполнение МЗ'!M18</f>
        <v>20</v>
      </c>
      <c r="C19" s="6">
        <f>'2. Исполнение целевых з плата'!C17</f>
        <v>10</v>
      </c>
      <c r="D19" s="7">
        <v>5</v>
      </c>
      <c r="E19" s="8">
        <v>15</v>
      </c>
      <c r="F19" s="9">
        <v>5</v>
      </c>
      <c r="G19" s="10">
        <v>0</v>
      </c>
      <c r="H19" s="8">
        <f>'7 Коврижных З Д'!C16</f>
        <v>10</v>
      </c>
      <c r="I19" s="7">
        <v>10</v>
      </c>
      <c r="J19" s="11">
        <v>5</v>
      </c>
      <c r="K19" s="11">
        <v>5</v>
      </c>
      <c r="L19" s="11">
        <v>5</v>
      </c>
      <c r="M19" s="6">
        <f t="shared" si="0"/>
        <v>90</v>
      </c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22.5" customHeight="1">
      <c r="A20" s="4" t="s">
        <v>35</v>
      </c>
      <c r="B20" s="6">
        <f>'1.СВОД_Выполнение МЗ'!M19</f>
        <v>20</v>
      </c>
      <c r="C20" s="6">
        <f>'2. Исполнение целевых з плата'!C18</f>
        <v>0</v>
      </c>
      <c r="D20" s="7">
        <v>5</v>
      </c>
      <c r="E20" s="8">
        <v>15</v>
      </c>
      <c r="F20" s="9">
        <v>5</v>
      </c>
      <c r="G20" s="10">
        <v>0</v>
      </c>
      <c r="H20" s="8">
        <f>'7 Коврижных З Д'!C17</f>
        <v>0</v>
      </c>
      <c r="I20" s="7">
        <v>0</v>
      </c>
      <c r="J20" s="11">
        <v>5</v>
      </c>
      <c r="K20" s="11">
        <v>5</v>
      </c>
      <c r="L20" s="11">
        <v>5</v>
      </c>
      <c r="M20" s="6">
        <f t="shared" si="0"/>
        <v>60</v>
      </c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22.5" customHeight="1">
      <c r="A21" s="4" t="s">
        <v>36</v>
      </c>
      <c r="B21" s="6">
        <f>'1.СВОД_Выполнение МЗ'!M20</f>
        <v>20</v>
      </c>
      <c r="C21" s="6">
        <f>'2. Исполнение целевых з плата'!C19</f>
        <v>10</v>
      </c>
      <c r="D21" s="7">
        <v>5</v>
      </c>
      <c r="E21" s="8">
        <v>15</v>
      </c>
      <c r="F21" s="9">
        <v>5</v>
      </c>
      <c r="G21" s="10">
        <v>0</v>
      </c>
      <c r="H21" s="8">
        <f>'7 Коврижных З Д'!C18</f>
        <v>0</v>
      </c>
      <c r="I21" s="7">
        <v>10</v>
      </c>
      <c r="J21" s="11">
        <v>5</v>
      </c>
      <c r="K21" s="11">
        <v>5</v>
      </c>
      <c r="L21" s="11">
        <v>5</v>
      </c>
      <c r="M21" s="6">
        <f t="shared" si="0"/>
        <v>80</v>
      </c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22.5" customHeight="1">
      <c r="A22" s="4" t="s">
        <v>37</v>
      </c>
      <c r="B22" s="6">
        <f>'1.СВОД_Выполнение МЗ'!M21</f>
        <v>20</v>
      </c>
      <c r="C22" s="6">
        <f>'2. Исполнение целевых з плата'!C20</f>
        <v>10</v>
      </c>
      <c r="D22" s="7">
        <v>5</v>
      </c>
      <c r="E22" s="8">
        <v>15</v>
      </c>
      <c r="F22" s="9">
        <v>0</v>
      </c>
      <c r="G22" s="10">
        <v>0</v>
      </c>
      <c r="H22" s="8">
        <f>'7 Коврижных З Д'!C19</f>
        <v>10</v>
      </c>
      <c r="I22" s="7">
        <v>10</v>
      </c>
      <c r="J22" s="11">
        <v>5</v>
      </c>
      <c r="K22" s="11">
        <v>5</v>
      </c>
      <c r="L22" s="11">
        <v>5</v>
      </c>
      <c r="M22" s="6">
        <f t="shared" si="0"/>
        <v>85</v>
      </c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22.5" customHeight="1">
      <c r="A23" s="4" t="s">
        <v>38</v>
      </c>
      <c r="B23" s="6">
        <f>'1.СВОД_Выполнение МЗ'!M22</f>
        <v>0</v>
      </c>
      <c r="C23" s="6">
        <f>'2. Исполнение целевых з плата'!C21</f>
        <v>10</v>
      </c>
      <c r="D23" s="7">
        <v>5</v>
      </c>
      <c r="E23" s="8">
        <v>15</v>
      </c>
      <c r="F23" s="9">
        <v>5</v>
      </c>
      <c r="G23" s="10">
        <v>0</v>
      </c>
      <c r="H23" s="8">
        <f>'7 Коврижных З Д'!C20</f>
        <v>10</v>
      </c>
      <c r="I23" s="7">
        <v>10</v>
      </c>
      <c r="J23" s="11">
        <v>5</v>
      </c>
      <c r="K23" s="11">
        <v>5</v>
      </c>
      <c r="L23" s="11">
        <v>5</v>
      </c>
      <c r="M23" s="6">
        <f t="shared" si="0"/>
        <v>70</v>
      </c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22.5" customHeight="1">
      <c r="A24" s="4"/>
      <c r="B24" s="6"/>
      <c r="C24" s="6"/>
      <c r="D24" s="8"/>
      <c r="E24" s="8"/>
      <c r="F24" s="12"/>
      <c r="G24" s="13"/>
      <c r="H24" s="8"/>
      <c r="I24" s="8"/>
      <c r="J24" s="6"/>
      <c r="K24" s="6"/>
      <c r="L24" s="6"/>
      <c r="M24" s="6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22.5" customHeight="1">
      <c r="A25" s="14"/>
      <c r="B25" s="2"/>
      <c r="C25" s="2"/>
      <c r="D25" s="15"/>
      <c r="E25" s="15"/>
      <c r="F25" s="16"/>
      <c r="G25" s="16"/>
      <c r="H25" s="2"/>
      <c r="I25" s="2"/>
      <c r="J25" s="2"/>
      <c r="K25" s="2"/>
      <c r="L25" s="2"/>
      <c r="M25" s="16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.75" customHeight="1">
      <c r="A26" s="14"/>
      <c r="B26" s="2"/>
      <c r="C26" s="2"/>
      <c r="D26" s="15"/>
      <c r="E26" s="15"/>
      <c r="F26" s="16"/>
      <c r="G26" s="16"/>
      <c r="H26" s="2"/>
      <c r="I26" s="2"/>
      <c r="J26" s="2"/>
      <c r="K26" s="2"/>
      <c r="L26" s="2"/>
      <c r="M26" s="16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.75" customHeight="1">
      <c r="A27" s="14"/>
      <c r="B27" s="2"/>
      <c r="C27" s="2"/>
      <c r="D27" s="15"/>
      <c r="E27" s="15"/>
      <c r="F27" s="16"/>
      <c r="G27" s="16"/>
      <c r="H27" s="2"/>
      <c r="I27" s="2"/>
      <c r="J27" s="2"/>
      <c r="K27" s="2"/>
      <c r="L27" s="2"/>
      <c r="M27" s="16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.75" customHeight="1">
      <c r="A28" s="14"/>
      <c r="B28" s="2"/>
      <c r="C28" s="2"/>
      <c r="D28" s="15"/>
      <c r="E28" s="15"/>
      <c r="F28" s="16"/>
      <c r="G28" s="16"/>
      <c r="H28" s="2"/>
      <c r="I28" s="2"/>
      <c r="J28" s="2"/>
      <c r="K28" s="2"/>
      <c r="L28" s="2"/>
      <c r="M28" s="16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.75" customHeight="1">
      <c r="A29" s="14"/>
      <c r="B29" s="2"/>
      <c r="C29" s="2"/>
      <c r="D29" s="15"/>
      <c r="E29" s="15"/>
      <c r="F29" s="2"/>
      <c r="G29" s="2"/>
      <c r="H29" s="2"/>
      <c r="I29" s="2"/>
      <c r="J29" s="2"/>
      <c r="K29" s="2"/>
      <c r="L29" s="2"/>
      <c r="M29" s="16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.75" customHeight="1">
      <c r="A30" s="14"/>
      <c r="B30" s="2"/>
      <c r="C30" s="2"/>
      <c r="D30" s="15"/>
      <c r="E30" s="15"/>
      <c r="F30" s="2"/>
      <c r="G30" s="2"/>
      <c r="H30" s="2"/>
      <c r="I30" s="2"/>
      <c r="J30" s="2"/>
      <c r="K30" s="2"/>
      <c r="L30" s="2"/>
      <c r="M30" s="16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.75" customHeight="1">
      <c r="A31" s="14"/>
      <c r="B31" s="2"/>
      <c r="C31" s="2"/>
      <c r="D31" s="15"/>
      <c r="E31" s="15"/>
      <c r="F31" s="2"/>
      <c r="G31" s="2"/>
      <c r="H31" s="2"/>
      <c r="I31" s="2"/>
      <c r="J31" s="2"/>
      <c r="K31" s="2"/>
      <c r="L31" s="2"/>
      <c r="M31" s="16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.75" customHeight="1">
      <c r="A32" s="14"/>
      <c r="B32" s="2"/>
      <c r="C32" s="2"/>
      <c r="D32" s="15"/>
      <c r="E32" s="15"/>
      <c r="F32" s="2"/>
      <c r="G32" s="2"/>
      <c r="H32" s="2"/>
      <c r="I32" s="2"/>
      <c r="J32" s="2"/>
      <c r="K32" s="2"/>
      <c r="L32" s="2"/>
      <c r="M32" s="16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 customHeight="1">
      <c r="A33" s="14"/>
      <c r="B33" s="2"/>
      <c r="C33" s="2"/>
      <c r="D33" s="15"/>
      <c r="E33" s="15"/>
      <c r="F33" s="2"/>
      <c r="G33" s="2"/>
      <c r="H33" s="2"/>
      <c r="I33" s="2"/>
      <c r="J33" s="2"/>
      <c r="K33" s="2"/>
      <c r="L33" s="2"/>
      <c r="M33" s="16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75" customHeight="1">
      <c r="A34" s="14"/>
      <c r="B34" s="2"/>
      <c r="C34" s="2"/>
      <c r="D34" s="15"/>
      <c r="E34" s="15"/>
      <c r="F34" s="2"/>
      <c r="G34" s="2"/>
      <c r="H34" s="2"/>
      <c r="I34" s="2"/>
      <c r="J34" s="2"/>
      <c r="K34" s="2"/>
      <c r="L34" s="2"/>
      <c r="M34" s="16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.75" customHeight="1">
      <c r="A35" s="14"/>
      <c r="B35" s="2"/>
      <c r="C35" s="2"/>
      <c r="D35" s="15"/>
      <c r="E35" s="15"/>
      <c r="F35" s="2"/>
      <c r="G35" s="2"/>
      <c r="H35" s="2"/>
      <c r="I35" s="2"/>
      <c r="J35" s="2"/>
      <c r="K35" s="2"/>
      <c r="L35" s="2"/>
      <c r="M35" s="16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.75" customHeight="1">
      <c r="A36" s="14"/>
      <c r="B36" s="2"/>
      <c r="C36" s="2"/>
      <c r="D36" s="15"/>
      <c r="E36" s="15"/>
      <c r="F36" s="2"/>
      <c r="G36" s="2"/>
      <c r="H36" s="2"/>
      <c r="I36" s="2"/>
      <c r="J36" s="2"/>
      <c r="K36" s="2"/>
      <c r="L36" s="2"/>
      <c r="M36" s="16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.75" customHeight="1">
      <c r="A37" s="14"/>
      <c r="B37" s="2"/>
      <c r="C37" s="2"/>
      <c r="D37" s="15"/>
      <c r="E37" s="15"/>
      <c r="F37" s="2"/>
      <c r="G37" s="2"/>
      <c r="H37" s="2"/>
      <c r="I37" s="2"/>
      <c r="J37" s="2"/>
      <c r="K37" s="2"/>
      <c r="L37" s="2"/>
      <c r="M37" s="16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.75" customHeight="1">
      <c r="A38" s="14"/>
      <c r="B38" s="2"/>
      <c r="C38" s="2"/>
      <c r="D38" s="15"/>
      <c r="E38" s="15"/>
      <c r="F38" s="2"/>
      <c r="G38" s="2"/>
      <c r="H38" s="2"/>
      <c r="I38" s="2"/>
      <c r="J38" s="2"/>
      <c r="K38" s="2"/>
      <c r="L38" s="2"/>
      <c r="M38" s="16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.75" customHeight="1">
      <c r="A39" s="14"/>
      <c r="B39" s="2"/>
      <c r="C39" s="2"/>
      <c r="D39" s="15"/>
      <c r="E39" s="15"/>
      <c r="F39" s="2"/>
      <c r="G39" s="2"/>
      <c r="H39" s="2"/>
      <c r="I39" s="2"/>
      <c r="J39" s="2"/>
      <c r="K39" s="2"/>
      <c r="L39" s="2"/>
      <c r="M39" s="16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75" customHeight="1">
      <c r="A40" s="14"/>
      <c r="B40" s="2"/>
      <c r="C40" s="2"/>
      <c r="D40" s="15"/>
      <c r="E40" s="15"/>
      <c r="F40" s="2"/>
      <c r="G40" s="2"/>
      <c r="H40" s="2"/>
      <c r="I40" s="2"/>
      <c r="J40" s="2"/>
      <c r="K40" s="2"/>
      <c r="L40" s="2"/>
      <c r="M40" s="16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75" customHeight="1">
      <c r="A41" s="14"/>
      <c r="B41" s="2"/>
      <c r="C41" s="2"/>
      <c r="D41" s="15"/>
      <c r="E41" s="15"/>
      <c r="F41" s="2"/>
      <c r="G41" s="2"/>
      <c r="H41" s="2"/>
      <c r="I41" s="2"/>
      <c r="J41" s="2"/>
      <c r="K41" s="2"/>
      <c r="L41" s="2"/>
      <c r="M41" s="16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75" customHeight="1">
      <c r="A42" s="14"/>
      <c r="B42" s="2"/>
      <c r="C42" s="2"/>
      <c r="D42" s="15"/>
      <c r="E42" s="15"/>
      <c r="F42" s="2"/>
      <c r="G42" s="2"/>
      <c r="H42" s="2"/>
      <c r="I42" s="2"/>
      <c r="J42" s="2"/>
      <c r="K42" s="2"/>
      <c r="L42" s="2"/>
      <c r="M42" s="16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customHeight="1">
      <c r="A43" s="14"/>
      <c r="B43" s="2"/>
      <c r="C43" s="2"/>
      <c r="D43" s="15"/>
      <c r="E43" s="15"/>
      <c r="F43" s="2"/>
      <c r="G43" s="2"/>
      <c r="H43" s="2"/>
      <c r="I43" s="2"/>
      <c r="J43" s="2"/>
      <c r="K43" s="2"/>
      <c r="L43" s="2"/>
      <c r="M43" s="16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 customHeight="1">
      <c r="A44" s="14"/>
      <c r="B44" s="2"/>
      <c r="C44" s="2"/>
      <c r="D44" s="15"/>
      <c r="E44" s="15"/>
      <c r="F44" s="2"/>
      <c r="G44" s="2"/>
      <c r="H44" s="2"/>
      <c r="I44" s="2"/>
      <c r="J44" s="2"/>
      <c r="K44" s="2"/>
      <c r="L44" s="2"/>
      <c r="M44" s="16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75" customHeight="1">
      <c r="A45" s="14"/>
      <c r="B45" s="2"/>
      <c r="C45" s="2"/>
      <c r="D45" s="15"/>
      <c r="E45" s="15"/>
      <c r="F45" s="2"/>
      <c r="G45" s="2"/>
      <c r="H45" s="2"/>
      <c r="I45" s="2"/>
      <c r="J45" s="2"/>
      <c r="K45" s="2"/>
      <c r="L45" s="2"/>
      <c r="M45" s="16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75" customHeight="1">
      <c r="A46" s="14"/>
      <c r="B46" s="2"/>
      <c r="C46" s="2"/>
      <c r="D46" s="15"/>
      <c r="E46" s="15"/>
      <c r="F46" s="2"/>
      <c r="G46" s="2"/>
      <c r="H46" s="2"/>
      <c r="I46" s="2"/>
      <c r="J46" s="2"/>
      <c r="K46" s="2"/>
      <c r="L46" s="2"/>
      <c r="M46" s="16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customHeight="1">
      <c r="A47" s="14"/>
      <c r="B47" s="2"/>
      <c r="C47" s="2"/>
      <c r="D47" s="15"/>
      <c r="E47" s="15"/>
      <c r="F47" s="2"/>
      <c r="G47" s="2"/>
      <c r="H47" s="2"/>
      <c r="I47" s="2"/>
      <c r="J47" s="2"/>
      <c r="K47" s="2"/>
      <c r="L47" s="2"/>
      <c r="M47" s="16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customHeight="1">
      <c r="A48" s="14"/>
      <c r="B48" s="2"/>
      <c r="C48" s="2"/>
      <c r="D48" s="15"/>
      <c r="E48" s="15"/>
      <c r="F48" s="2"/>
      <c r="G48" s="2"/>
      <c r="H48" s="2"/>
      <c r="I48" s="2"/>
      <c r="J48" s="2"/>
      <c r="K48" s="2"/>
      <c r="L48" s="2"/>
      <c r="M48" s="16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 customHeight="1">
      <c r="A49" s="14"/>
      <c r="B49" s="2"/>
      <c r="C49" s="2"/>
      <c r="D49" s="15"/>
      <c r="E49" s="15"/>
      <c r="F49" s="2"/>
      <c r="G49" s="2"/>
      <c r="H49" s="2"/>
      <c r="I49" s="2"/>
      <c r="J49" s="2"/>
      <c r="K49" s="2"/>
      <c r="L49" s="2"/>
      <c r="M49" s="16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 customHeight="1">
      <c r="A50" s="14"/>
      <c r="B50" s="2"/>
      <c r="C50" s="2"/>
      <c r="D50" s="15"/>
      <c r="E50" s="15"/>
      <c r="F50" s="2"/>
      <c r="G50" s="2"/>
      <c r="H50" s="2"/>
      <c r="I50" s="2"/>
      <c r="J50" s="2"/>
      <c r="K50" s="2"/>
      <c r="L50" s="2"/>
      <c r="M50" s="16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 customHeight="1">
      <c r="A51" s="14"/>
      <c r="B51" s="2"/>
      <c r="C51" s="2"/>
      <c r="D51" s="15"/>
      <c r="E51" s="15"/>
      <c r="F51" s="2"/>
      <c r="G51" s="2"/>
      <c r="H51" s="2"/>
      <c r="I51" s="2"/>
      <c r="J51" s="2"/>
      <c r="K51" s="2"/>
      <c r="L51" s="2"/>
      <c r="M51" s="16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 customHeight="1">
      <c r="A52" s="14"/>
      <c r="B52" s="2"/>
      <c r="C52" s="2"/>
      <c r="D52" s="15"/>
      <c r="E52" s="15"/>
      <c r="F52" s="2"/>
      <c r="G52" s="2"/>
      <c r="H52" s="2"/>
      <c r="I52" s="2"/>
      <c r="J52" s="2"/>
      <c r="K52" s="2"/>
      <c r="L52" s="2"/>
      <c r="M52" s="16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customHeight="1">
      <c r="A53" s="14"/>
      <c r="B53" s="2"/>
      <c r="C53" s="2"/>
      <c r="D53" s="15"/>
      <c r="E53" s="15"/>
      <c r="F53" s="2"/>
      <c r="G53" s="2"/>
      <c r="H53" s="2"/>
      <c r="I53" s="2"/>
      <c r="J53" s="2"/>
      <c r="K53" s="2"/>
      <c r="L53" s="2"/>
      <c r="M53" s="16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customHeight="1">
      <c r="A54" s="14"/>
      <c r="B54" s="2"/>
      <c r="C54" s="2"/>
      <c r="D54" s="15"/>
      <c r="E54" s="15"/>
      <c r="F54" s="2"/>
      <c r="G54" s="2"/>
      <c r="H54" s="2"/>
      <c r="I54" s="2"/>
      <c r="J54" s="2"/>
      <c r="K54" s="2"/>
      <c r="L54" s="2"/>
      <c r="M54" s="16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customHeight="1">
      <c r="A55" s="14"/>
      <c r="B55" s="2"/>
      <c r="C55" s="2"/>
      <c r="D55" s="15"/>
      <c r="E55" s="15"/>
      <c r="F55" s="2"/>
      <c r="G55" s="2"/>
      <c r="H55" s="2"/>
      <c r="I55" s="2"/>
      <c r="J55" s="2"/>
      <c r="K55" s="2"/>
      <c r="L55" s="2"/>
      <c r="M55" s="16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>
      <c r="A56" s="14"/>
      <c r="B56" s="2"/>
      <c r="C56" s="2"/>
      <c r="D56" s="15"/>
      <c r="E56" s="15"/>
      <c r="F56" s="2"/>
      <c r="G56" s="2"/>
      <c r="H56" s="2"/>
      <c r="I56" s="2"/>
      <c r="J56" s="2"/>
      <c r="K56" s="2"/>
      <c r="L56" s="2"/>
      <c r="M56" s="16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customHeight="1">
      <c r="A57" s="14"/>
      <c r="B57" s="2"/>
      <c r="C57" s="2"/>
      <c r="D57" s="15"/>
      <c r="E57" s="15"/>
      <c r="F57" s="2"/>
      <c r="G57" s="2"/>
      <c r="H57" s="2"/>
      <c r="I57" s="2"/>
      <c r="J57" s="2"/>
      <c r="K57" s="2"/>
      <c r="L57" s="2"/>
      <c r="M57" s="16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>
      <c r="A58" s="14"/>
      <c r="B58" s="2"/>
      <c r="C58" s="2"/>
      <c r="D58" s="15"/>
      <c r="E58" s="15"/>
      <c r="F58" s="2"/>
      <c r="G58" s="2"/>
      <c r="H58" s="2"/>
      <c r="I58" s="2"/>
      <c r="J58" s="2"/>
      <c r="K58" s="2"/>
      <c r="L58" s="2"/>
      <c r="M58" s="16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customHeight="1">
      <c r="A59" s="14"/>
      <c r="B59" s="2"/>
      <c r="C59" s="2"/>
      <c r="D59" s="15"/>
      <c r="E59" s="15"/>
      <c r="F59" s="2"/>
      <c r="G59" s="2"/>
      <c r="H59" s="2"/>
      <c r="I59" s="2"/>
      <c r="J59" s="2"/>
      <c r="K59" s="2"/>
      <c r="L59" s="2"/>
      <c r="M59" s="16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 customHeight="1">
      <c r="A60" s="14"/>
      <c r="B60" s="2"/>
      <c r="C60" s="2"/>
      <c r="D60" s="15"/>
      <c r="E60" s="15"/>
      <c r="F60" s="2"/>
      <c r="G60" s="2"/>
      <c r="H60" s="2"/>
      <c r="I60" s="2"/>
      <c r="J60" s="2"/>
      <c r="K60" s="2"/>
      <c r="L60" s="2"/>
      <c r="M60" s="16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customHeight="1">
      <c r="A61" s="14"/>
      <c r="B61" s="2"/>
      <c r="C61" s="2"/>
      <c r="D61" s="15"/>
      <c r="E61" s="15"/>
      <c r="F61" s="2"/>
      <c r="G61" s="2"/>
      <c r="H61" s="2"/>
      <c r="I61" s="2"/>
      <c r="J61" s="2"/>
      <c r="K61" s="2"/>
      <c r="L61" s="2"/>
      <c r="M61" s="16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>
      <c r="A62" s="14"/>
      <c r="B62" s="2"/>
      <c r="C62" s="2"/>
      <c r="D62" s="15"/>
      <c r="E62" s="15"/>
      <c r="F62" s="2"/>
      <c r="G62" s="2"/>
      <c r="H62" s="2"/>
      <c r="I62" s="2"/>
      <c r="J62" s="2"/>
      <c r="K62" s="2"/>
      <c r="L62" s="2"/>
      <c r="M62" s="16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>
      <c r="A63" s="14"/>
      <c r="B63" s="2"/>
      <c r="C63" s="2"/>
      <c r="D63" s="15"/>
      <c r="E63" s="15"/>
      <c r="F63" s="2"/>
      <c r="G63" s="2"/>
      <c r="H63" s="2"/>
      <c r="I63" s="2"/>
      <c r="J63" s="2"/>
      <c r="K63" s="2"/>
      <c r="L63" s="2"/>
      <c r="M63" s="16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customHeight="1">
      <c r="A64" s="14"/>
      <c r="B64" s="2"/>
      <c r="C64" s="2"/>
      <c r="D64" s="15"/>
      <c r="E64" s="15"/>
      <c r="F64" s="2"/>
      <c r="G64" s="2"/>
      <c r="H64" s="2"/>
      <c r="I64" s="2"/>
      <c r="J64" s="2"/>
      <c r="K64" s="2"/>
      <c r="L64" s="2"/>
      <c r="M64" s="16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customHeight="1">
      <c r="A65" s="14"/>
      <c r="B65" s="2"/>
      <c r="C65" s="2"/>
      <c r="D65" s="15"/>
      <c r="E65" s="15"/>
      <c r="F65" s="2"/>
      <c r="G65" s="2"/>
      <c r="H65" s="2"/>
      <c r="I65" s="2"/>
      <c r="J65" s="2"/>
      <c r="K65" s="2"/>
      <c r="L65" s="2"/>
      <c r="M65" s="16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customHeight="1">
      <c r="A66" s="14"/>
      <c r="B66" s="2"/>
      <c r="C66" s="2"/>
      <c r="D66" s="15"/>
      <c r="E66" s="15"/>
      <c r="F66" s="2"/>
      <c r="G66" s="2"/>
      <c r="H66" s="2"/>
      <c r="I66" s="2"/>
      <c r="J66" s="2"/>
      <c r="K66" s="2"/>
      <c r="L66" s="2"/>
      <c r="M66" s="16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customHeight="1">
      <c r="A67" s="14"/>
      <c r="B67" s="2"/>
      <c r="C67" s="2"/>
      <c r="D67" s="15"/>
      <c r="E67" s="15"/>
      <c r="F67" s="2"/>
      <c r="G67" s="2"/>
      <c r="H67" s="2"/>
      <c r="I67" s="2"/>
      <c r="J67" s="2"/>
      <c r="K67" s="2"/>
      <c r="L67" s="2"/>
      <c r="M67" s="16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>
      <c r="A68" s="14"/>
      <c r="B68" s="2"/>
      <c r="C68" s="2"/>
      <c r="D68" s="15"/>
      <c r="E68" s="15"/>
      <c r="F68" s="2"/>
      <c r="G68" s="2"/>
      <c r="H68" s="2"/>
      <c r="I68" s="2"/>
      <c r="J68" s="2"/>
      <c r="K68" s="2"/>
      <c r="L68" s="2"/>
      <c r="M68" s="16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customHeight="1">
      <c r="A69" s="14"/>
      <c r="B69" s="2"/>
      <c r="C69" s="2"/>
      <c r="D69" s="15"/>
      <c r="E69" s="15"/>
      <c r="F69" s="2"/>
      <c r="G69" s="2"/>
      <c r="H69" s="2"/>
      <c r="I69" s="2"/>
      <c r="J69" s="2"/>
      <c r="K69" s="2"/>
      <c r="L69" s="2"/>
      <c r="M69" s="16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>
      <c r="A70" s="14"/>
      <c r="B70" s="2"/>
      <c r="C70" s="2"/>
      <c r="D70" s="15"/>
      <c r="E70" s="15"/>
      <c r="F70" s="2"/>
      <c r="G70" s="2"/>
      <c r="H70" s="2"/>
      <c r="I70" s="2"/>
      <c r="J70" s="2"/>
      <c r="K70" s="2"/>
      <c r="L70" s="2"/>
      <c r="M70" s="16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>
      <c r="A71" s="14"/>
      <c r="B71" s="2"/>
      <c r="C71" s="2"/>
      <c r="D71" s="15"/>
      <c r="E71" s="15"/>
      <c r="F71" s="2"/>
      <c r="G71" s="2"/>
      <c r="H71" s="2"/>
      <c r="I71" s="2"/>
      <c r="J71" s="2"/>
      <c r="K71" s="2"/>
      <c r="L71" s="2"/>
      <c r="M71" s="16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>
      <c r="A72" s="14"/>
      <c r="B72" s="2"/>
      <c r="C72" s="2"/>
      <c r="D72" s="15"/>
      <c r="E72" s="15"/>
      <c r="F72" s="2"/>
      <c r="G72" s="2"/>
      <c r="H72" s="2"/>
      <c r="I72" s="2"/>
      <c r="J72" s="2"/>
      <c r="K72" s="2"/>
      <c r="L72" s="2"/>
      <c r="M72" s="16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>
      <c r="A73" s="14"/>
      <c r="B73" s="2"/>
      <c r="C73" s="2"/>
      <c r="D73" s="15"/>
      <c r="E73" s="15"/>
      <c r="F73" s="2"/>
      <c r="G73" s="2"/>
      <c r="H73" s="2"/>
      <c r="I73" s="2"/>
      <c r="J73" s="2"/>
      <c r="K73" s="2"/>
      <c r="L73" s="2"/>
      <c r="M73" s="16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>
      <c r="A74" s="14"/>
      <c r="B74" s="2"/>
      <c r="C74" s="2"/>
      <c r="D74" s="15"/>
      <c r="E74" s="15"/>
      <c r="F74" s="2"/>
      <c r="G74" s="2"/>
      <c r="H74" s="2"/>
      <c r="I74" s="2"/>
      <c r="J74" s="2"/>
      <c r="K74" s="2"/>
      <c r="L74" s="2"/>
      <c r="M74" s="16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>
      <c r="A75" s="14"/>
      <c r="B75" s="2"/>
      <c r="C75" s="2"/>
      <c r="D75" s="15"/>
      <c r="E75" s="15"/>
      <c r="F75" s="2"/>
      <c r="G75" s="2"/>
      <c r="H75" s="2"/>
      <c r="I75" s="2"/>
      <c r="J75" s="2"/>
      <c r="K75" s="2"/>
      <c r="L75" s="2"/>
      <c r="M75" s="16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>
      <c r="A76" s="14"/>
      <c r="B76" s="2"/>
      <c r="C76" s="2"/>
      <c r="D76" s="15"/>
      <c r="E76" s="15"/>
      <c r="F76" s="2"/>
      <c r="G76" s="2"/>
      <c r="H76" s="2"/>
      <c r="I76" s="2"/>
      <c r="J76" s="2"/>
      <c r="K76" s="2"/>
      <c r="L76" s="2"/>
      <c r="M76" s="16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>
      <c r="A77" s="14"/>
      <c r="B77" s="2"/>
      <c r="C77" s="2"/>
      <c r="D77" s="15"/>
      <c r="E77" s="15"/>
      <c r="F77" s="2"/>
      <c r="G77" s="2"/>
      <c r="H77" s="2"/>
      <c r="I77" s="2"/>
      <c r="J77" s="2"/>
      <c r="K77" s="2"/>
      <c r="L77" s="2"/>
      <c r="M77" s="16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>
      <c r="A78" s="14"/>
      <c r="B78" s="2"/>
      <c r="C78" s="2"/>
      <c r="D78" s="15"/>
      <c r="E78" s="15"/>
      <c r="F78" s="2"/>
      <c r="G78" s="2"/>
      <c r="H78" s="2"/>
      <c r="I78" s="2"/>
      <c r="J78" s="2"/>
      <c r="K78" s="2"/>
      <c r="L78" s="2"/>
      <c r="M78" s="16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>
      <c r="A79" s="14"/>
      <c r="B79" s="2"/>
      <c r="C79" s="2"/>
      <c r="D79" s="15"/>
      <c r="E79" s="15"/>
      <c r="F79" s="2"/>
      <c r="G79" s="2"/>
      <c r="H79" s="2"/>
      <c r="I79" s="2"/>
      <c r="J79" s="2"/>
      <c r="K79" s="2"/>
      <c r="L79" s="2"/>
      <c r="M79" s="16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>
      <c r="A80" s="14"/>
      <c r="B80" s="2"/>
      <c r="C80" s="2"/>
      <c r="D80" s="15"/>
      <c r="E80" s="15"/>
      <c r="F80" s="2"/>
      <c r="G80" s="2"/>
      <c r="H80" s="2"/>
      <c r="I80" s="2"/>
      <c r="J80" s="2"/>
      <c r="K80" s="2"/>
      <c r="L80" s="2"/>
      <c r="M80" s="16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>
      <c r="A81" s="14"/>
      <c r="B81" s="2"/>
      <c r="C81" s="2"/>
      <c r="D81" s="15"/>
      <c r="E81" s="15"/>
      <c r="F81" s="2"/>
      <c r="G81" s="2"/>
      <c r="H81" s="2"/>
      <c r="I81" s="2"/>
      <c r="J81" s="2"/>
      <c r="K81" s="2"/>
      <c r="L81" s="2"/>
      <c r="M81" s="16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>
      <c r="A82" s="14"/>
      <c r="B82" s="2"/>
      <c r="C82" s="2"/>
      <c r="D82" s="15"/>
      <c r="E82" s="15"/>
      <c r="F82" s="2"/>
      <c r="G82" s="2"/>
      <c r="H82" s="2"/>
      <c r="I82" s="2"/>
      <c r="J82" s="2"/>
      <c r="K82" s="2"/>
      <c r="L82" s="2"/>
      <c r="M82" s="16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>
      <c r="A83" s="14"/>
      <c r="B83" s="2"/>
      <c r="C83" s="2"/>
      <c r="D83" s="15"/>
      <c r="E83" s="15"/>
      <c r="F83" s="2"/>
      <c r="G83" s="2"/>
      <c r="H83" s="2"/>
      <c r="I83" s="2"/>
      <c r="J83" s="2"/>
      <c r="K83" s="2"/>
      <c r="L83" s="2"/>
      <c r="M83" s="16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>
      <c r="A84" s="14"/>
      <c r="B84" s="2"/>
      <c r="C84" s="2"/>
      <c r="D84" s="15"/>
      <c r="E84" s="15"/>
      <c r="F84" s="2"/>
      <c r="G84" s="2"/>
      <c r="H84" s="2"/>
      <c r="I84" s="2"/>
      <c r="J84" s="2"/>
      <c r="K84" s="2"/>
      <c r="L84" s="2"/>
      <c r="M84" s="16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>
      <c r="A85" s="14"/>
      <c r="B85" s="2"/>
      <c r="C85" s="2"/>
      <c r="D85" s="15"/>
      <c r="E85" s="15"/>
      <c r="F85" s="2"/>
      <c r="G85" s="2"/>
      <c r="H85" s="2"/>
      <c r="I85" s="2"/>
      <c r="J85" s="2"/>
      <c r="K85" s="2"/>
      <c r="L85" s="2"/>
      <c r="M85" s="16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>
      <c r="A86" s="14"/>
      <c r="B86" s="2"/>
      <c r="C86" s="2"/>
      <c r="D86" s="15"/>
      <c r="E86" s="15"/>
      <c r="F86" s="2"/>
      <c r="G86" s="2"/>
      <c r="H86" s="2"/>
      <c r="I86" s="2"/>
      <c r="J86" s="2"/>
      <c r="K86" s="2"/>
      <c r="L86" s="2"/>
      <c r="M86" s="16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>
      <c r="A87" s="14"/>
      <c r="B87" s="2"/>
      <c r="C87" s="2"/>
      <c r="D87" s="15"/>
      <c r="E87" s="15"/>
      <c r="F87" s="2"/>
      <c r="G87" s="2"/>
      <c r="H87" s="2"/>
      <c r="I87" s="2"/>
      <c r="J87" s="2"/>
      <c r="K87" s="2"/>
      <c r="L87" s="2"/>
      <c r="M87" s="16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>
      <c r="A88" s="14"/>
      <c r="B88" s="2"/>
      <c r="C88" s="2"/>
      <c r="D88" s="15"/>
      <c r="E88" s="15"/>
      <c r="F88" s="2"/>
      <c r="G88" s="2"/>
      <c r="H88" s="2"/>
      <c r="I88" s="2"/>
      <c r="J88" s="2"/>
      <c r="K88" s="2"/>
      <c r="L88" s="2"/>
      <c r="M88" s="16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>
      <c r="A89" s="14"/>
      <c r="B89" s="2"/>
      <c r="C89" s="2"/>
      <c r="D89" s="15"/>
      <c r="E89" s="15"/>
      <c r="F89" s="2"/>
      <c r="G89" s="2"/>
      <c r="H89" s="2"/>
      <c r="I89" s="2"/>
      <c r="J89" s="2"/>
      <c r="K89" s="2"/>
      <c r="L89" s="2"/>
      <c r="M89" s="16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>
      <c r="A90" s="14"/>
      <c r="B90" s="2"/>
      <c r="C90" s="2"/>
      <c r="D90" s="15"/>
      <c r="E90" s="15"/>
      <c r="F90" s="2"/>
      <c r="G90" s="2"/>
      <c r="H90" s="2"/>
      <c r="I90" s="2"/>
      <c r="J90" s="2"/>
      <c r="K90" s="2"/>
      <c r="L90" s="2"/>
      <c r="M90" s="16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>
      <c r="A91" s="14"/>
      <c r="B91" s="2"/>
      <c r="C91" s="2"/>
      <c r="D91" s="15"/>
      <c r="E91" s="15"/>
      <c r="F91" s="2"/>
      <c r="G91" s="2"/>
      <c r="H91" s="2"/>
      <c r="I91" s="2"/>
      <c r="J91" s="2"/>
      <c r="K91" s="2"/>
      <c r="L91" s="2"/>
      <c r="M91" s="16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>
      <c r="A92" s="14"/>
      <c r="B92" s="2"/>
      <c r="C92" s="2"/>
      <c r="D92" s="15"/>
      <c r="E92" s="15"/>
      <c r="F92" s="2"/>
      <c r="G92" s="2"/>
      <c r="H92" s="2"/>
      <c r="I92" s="2"/>
      <c r="J92" s="2"/>
      <c r="K92" s="2"/>
      <c r="L92" s="2"/>
      <c r="M92" s="16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>
      <c r="A93" s="14"/>
      <c r="B93" s="2"/>
      <c r="C93" s="2"/>
      <c r="D93" s="15"/>
      <c r="E93" s="15"/>
      <c r="F93" s="2"/>
      <c r="G93" s="2"/>
      <c r="H93" s="2"/>
      <c r="I93" s="2"/>
      <c r="J93" s="2"/>
      <c r="K93" s="2"/>
      <c r="L93" s="2"/>
      <c r="M93" s="16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>
      <c r="A94" s="14"/>
      <c r="B94" s="2"/>
      <c r="C94" s="2"/>
      <c r="D94" s="15"/>
      <c r="E94" s="15"/>
      <c r="F94" s="2"/>
      <c r="G94" s="2"/>
      <c r="H94" s="2"/>
      <c r="I94" s="2"/>
      <c r="J94" s="2"/>
      <c r="K94" s="2"/>
      <c r="L94" s="2"/>
      <c r="M94" s="16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>
      <c r="A95" s="14"/>
      <c r="B95" s="2"/>
      <c r="C95" s="2"/>
      <c r="D95" s="15"/>
      <c r="E95" s="15"/>
      <c r="F95" s="2"/>
      <c r="G95" s="2"/>
      <c r="H95" s="2"/>
      <c r="I95" s="2"/>
      <c r="J95" s="2"/>
      <c r="K95" s="2"/>
      <c r="L95" s="2"/>
      <c r="M95" s="16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>
      <c r="A96" s="14"/>
      <c r="B96" s="2"/>
      <c r="C96" s="2"/>
      <c r="D96" s="15"/>
      <c r="E96" s="15"/>
      <c r="F96" s="2"/>
      <c r="G96" s="2"/>
      <c r="H96" s="2"/>
      <c r="I96" s="2"/>
      <c r="J96" s="2"/>
      <c r="K96" s="2"/>
      <c r="L96" s="2"/>
      <c r="M96" s="16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>
      <c r="A97" s="14"/>
      <c r="B97" s="2"/>
      <c r="C97" s="2"/>
      <c r="D97" s="15"/>
      <c r="E97" s="15"/>
      <c r="F97" s="2"/>
      <c r="G97" s="2"/>
      <c r="H97" s="2"/>
      <c r="I97" s="2"/>
      <c r="J97" s="2"/>
      <c r="K97" s="2"/>
      <c r="L97" s="2"/>
      <c r="M97" s="16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>
      <c r="A98" s="14"/>
      <c r="B98" s="2"/>
      <c r="C98" s="2"/>
      <c r="D98" s="15"/>
      <c r="E98" s="15"/>
      <c r="F98" s="2"/>
      <c r="G98" s="2"/>
      <c r="H98" s="2"/>
      <c r="I98" s="2"/>
      <c r="J98" s="2"/>
      <c r="K98" s="2"/>
      <c r="L98" s="2"/>
      <c r="M98" s="16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>
      <c r="A99" s="14"/>
      <c r="B99" s="2"/>
      <c r="C99" s="2"/>
      <c r="D99" s="15"/>
      <c r="E99" s="15"/>
      <c r="F99" s="2"/>
      <c r="G99" s="2"/>
      <c r="H99" s="2"/>
      <c r="I99" s="2"/>
      <c r="J99" s="2"/>
      <c r="K99" s="2"/>
      <c r="L99" s="2"/>
      <c r="M99" s="16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>
      <c r="A100" s="14"/>
      <c r="B100" s="2"/>
      <c r="C100" s="2"/>
      <c r="D100" s="15"/>
      <c r="E100" s="15"/>
      <c r="F100" s="2"/>
      <c r="G100" s="2"/>
      <c r="H100" s="2"/>
      <c r="I100" s="2"/>
      <c r="J100" s="2"/>
      <c r="K100" s="2"/>
      <c r="L100" s="2"/>
      <c r="M100" s="16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>
      <c r="A101" s="14"/>
      <c r="B101" s="2"/>
      <c r="C101" s="2"/>
      <c r="D101" s="15"/>
      <c r="E101" s="15"/>
      <c r="F101" s="2"/>
      <c r="G101" s="2"/>
      <c r="H101" s="2"/>
      <c r="I101" s="2"/>
      <c r="J101" s="2"/>
      <c r="K101" s="2"/>
      <c r="L101" s="2"/>
      <c r="M101" s="16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>
      <c r="A102" s="14"/>
      <c r="B102" s="2"/>
      <c r="C102" s="2"/>
      <c r="D102" s="15"/>
      <c r="E102" s="15"/>
      <c r="F102" s="2"/>
      <c r="G102" s="2"/>
      <c r="H102" s="2"/>
      <c r="I102" s="2"/>
      <c r="J102" s="2"/>
      <c r="K102" s="2"/>
      <c r="L102" s="2"/>
      <c r="M102" s="16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>
      <c r="A103" s="14"/>
      <c r="B103" s="2"/>
      <c r="C103" s="2"/>
      <c r="D103" s="15"/>
      <c r="E103" s="15"/>
      <c r="F103" s="2"/>
      <c r="G103" s="2"/>
      <c r="H103" s="2"/>
      <c r="I103" s="2"/>
      <c r="J103" s="2"/>
      <c r="K103" s="2"/>
      <c r="L103" s="2"/>
      <c r="M103" s="16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>
      <c r="A104" s="14"/>
      <c r="B104" s="2"/>
      <c r="C104" s="2"/>
      <c r="D104" s="15"/>
      <c r="E104" s="15"/>
      <c r="F104" s="2"/>
      <c r="G104" s="2"/>
      <c r="H104" s="2"/>
      <c r="I104" s="2"/>
      <c r="J104" s="2"/>
      <c r="K104" s="2"/>
      <c r="L104" s="2"/>
      <c r="M104" s="16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>
      <c r="A105" s="14"/>
      <c r="B105" s="2"/>
      <c r="C105" s="2"/>
      <c r="D105" s="15"/>
      <c r="E105" s="15"/>
      <c r="F105" s="2"/>
      <c r="G105" s="2"/>
      <c r="H105" s="2"/>
      <c r="I105" s="2"/>
      <c r="J105" s="2"/>
      <c r="K105" s="2"/>
      <c r="L105" s="2"/>
      <c r="M105" s="16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>
      <c r="A106" s="14"/>
      <c r="B106" s="2"/>
      <c r="C106" s="2"/>
      <c r="D106" s="15"/>
      <c r="E106" s="15"/>
      <c r="F106" s="2"/>
      <c r="G106" s="2"/>
      <c r="H106" s="2"/>
      <c r="I106" s="2"/>
      <c r="J106" s="2"/>
      <c r="K106" s="2"/>
      <c r="L106" s="2"/>
      <c r="M106" s="16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>
      <c r="A107" s="14"/>
      <c r="B107" s="2"/>
      <c r="C107" s="2"/>
      <c r="D107" s="15"/>
      <c r="E107" s="15"/>
      <c r="F107" s="2"/>
      <c r="G107" s="2"/>
      <c r="H107" s="2"/>
      <c r="I107" s="2"/>
      <c r="J107" s="2"/>
      <c r="K107" s="2"/>
      <c r="L107" s="2"/>
      <c r="M107" s="16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>
      <c r="A108" s="14"/>
      <c r="B108" s="2"/>
      <c r="C108" s="2"/>
      <c r="D108" s="15"/>
      <c r="E108" s="15"/>
      <c r="F108" s="2"/>
      <c r="G108" s="2"/>
      <c r="H108" s="2"/>
      <c r="I108" s="2"/>
      <c r="J108" s="2"/>
      <c r="K108" s="2"/>
      <c r="L108" s="2"/>
      <c r="M108" s="16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>
      <c r="A109" s="14"/>
      <c r="B109" s="2"/>
      <c r="C109" s="2"/>
      <c r="D109" s="15"/>
      <c r="E109" s="15"/>
      <c r="F109" s="2"/>
      <c r="G109" s="2"/>
      <c r="H109" s="2"/>
      <c r="I109" s="2"/>
      <c r="J109" s="2"/>
      <c r="K109" s="2"/>
      <c r="L109" s="2"/>
      <c r="M109" s="16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>
      <c r="A110" s="14"/>
      <c r="B110" s="2"/>
      <c r="C110" s="2"/>
      <c r="D110" s="15"/>
      <c r="E110" s="15"/>
      <c r="F110" s="2"/>
      <c r="G110" s="2"/>
      <c r="H110" s="2"/>
      <c r="I110" s="2"/>
      <c r="J110" s="2"/>
      <c r="K110" s="2"/>
      <c r="L110" s="2"/>
      <c r="M110" s="16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>
      <c r="A111" s="14"/>
      <c r="B111" s="2"/>
      <c r="C111" s="2"/>
      <c r="D111" s="15"/>
      <c r="E111" s="15"/>
      <c r="F111" s="2"/>
      <c r="G111" s="2"/>
      <c r="H111" s="2"/>
      <c r="I111" s="2"/>
      <c r="J111" s="2"/>
      <c r="K111" s="2"/>
      <c r="L111" s="2"/>
      <c r="M111" s="16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>
      <c r="A112" s="14"/>
      <c r="B112" s="2"/>
      <c r="C112" s="2"/>
      <c r="D112" s="15"/>
      <c r="E112" s="15"/>
      <c r="F112" s="2"/>
      <c r="G112" s="2"/>
      <c r="H112" s="2"/>
      <c r="I112" s="2"/>
      <c r="J112" s="2"/>
      <c r="K112" s="2"/>
      <c r="L112" s="2"/>
      <c r="M112" s="16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>
      <c r="A113" s="14"/>
      <c r="B113" s="2"/>
      <c r="C113" s="2"/>
      <c r="D113" s="15"/>
      <c r="E113" s="15"/>
      <c r="F113" s="2"/>
      <c r="G113" s="2"/>
      <c r="H113" s="2"/>
      <c r="I113" s="2"/>
      <c r="J113" s="2"/>
      <c r="K113" s="2"/>
      <c r="L113" s="2"/>
      <c r="M113" s="16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>
      <c r="A114" s="14"/>
      <c r="B114" s="2"/>
      <c r="C114" s="2"/>
      <c r="D114" s="15"/>
      <c r="E114" s="15"/>
      <c r="F114" s="2"/>
      <c r="G114" s="2"/>
      <c r="H114" s="2"/>
      <c r="I114" s="2"/>
      <c r="J114" s="2"/>
      <c r="K114" s="2"/>
      <c r="L114" s="2"/>
      <c r="M114" s="16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>
      <c r="A115" s="14"/>
      <c r="B115" s="2"/>
      <c r="C115" s="2"/>
      <c r="D115" s="15"/>
      <c r="E115" s="15"/>
      <c r="F115" s="2"/>
      <c r="G115" s="2"/>
      <c r="H115" s="2"/>
      <c r="I115" s="2"/>
      <c r="J115" s="2"/>
      <c r="K115" s="2"/>
      <c r="L115" s="2"/>
      <c r="M115" s="16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>
      <c r="A116" s="14"/>
      <c r="B116" s="2"/>
      <c r="C116" s="2"/>
      <c r="D116" s="15"/>
      <c r="E116" s="15"/>
      <c r="F116" s="2"/>
      <c r="G116" s="2"/>
      <c r="H116" s="2"/>
      <c r="I116" s="2"/>
      <c r="J116" s="2"/>
      <c r="K116" s="2"/>
      <c r="L116" s="2"/>
      <c r="M116" s="16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>
      <c r="A117" s="14"/>
      <c r="B117" s="2"/>
      <c r="C117" s="2"/>
      <c r="D117" s="15"/>
      <c r="E117" s="15"/>
      <c r="F117" s="2"/>
      <c r="G117" s="2"/>
      <c r="H117" s="2"/>
      <c r="I117" s="2"/>
      <c r="J117" s="2"/>
      <c r="K117" s="2"/>
      <c r="L117" s="2"/>
      <c r="M117" s="16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>
      <c r="A118" s="14"/>
      <c r="B118" s="2"/>
      <c r="C118" s="2"/>
      <c r="D118" s="15"/>
      <c r="E118" s="15"/>
      <c r="F118" s="2"/>
      <c r="G118" s="2"/>
      <c r="H118" s="2"/>
      <c r="I118" s="2"/>
      <c r="J118" s="2"/>
      <c r="K118" s="2"/>
      <c r="L118" s="2"/>
      <c r="M118" s="16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>
      <c r="A119" s="14"/>
      <c r="B119" s="2"/>
      <c r="C119" s="2"/>
      <c r="D119" s="15"/>
      <c r="E119" s="15"/>
      <c r="F119" s="2"/>
      <c r="G119" s="2"/>
      <c r="H119" s="2"/>
      <c r="I119" s="2"/>
      <c r="J119" s="2"/>
      <c r="K119" s="2"/>
      <c r="L119" s="2"/>
      <c r="M119" s="16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>
      <c r="A120" s="14"/>
      <c r="B120" s="2"/>
      <c r="C120" s="2"/>
      <c r="D120" s="15"/>
      <c r="E120" s="15"/>
      <c r="F120" s="2"/>
      <c r="G120" s="2"/>
      <c r="H120" s="2"/>
      <c r="I120" s="2"/>
      <c r="J120" s="2"/>
      <c r="K120" s="2"/>
      <c r="L120" s="2"/>
      <c r="M120" s="16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>
      <c r="A121" s="14"/>
      <c r="B121" s="2"/>
      <c r="C121" s="2"/>
      <c r="D121" s="15"/>
      <c r="E121" s="15"/>
      <c r="F121" s="2"/>
      <c r="G121" s="2"/>
      <c r="H121" s="2"/>
      <c r="I121" s="2"/>
      <c r="J121" s="2"/>
      <c r="K121" s="2"/>
      <c r="L121" s="2"/>
      <c r="M121" s="16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>
      <c r="A122" s="14"/>
      <c r="B122" s="2"/>
      <c r="C122" s="2"/>
      <c r="D122" s="15"/>
      <c r="E122" s="15"/>
      <c r="F122" s="2"/>
      <c r="G122" s="2"/>
      <c r="H122" s="2"/>
      <c r="I122" s="2"/>
      <c r="J122" s="2"/>
      <c r="K122" s="2"/>
      <c r="L122" s="2"/>
      <c r="M122" s="16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>
      <c r="A123" s="14"/>
      <c r="B123" s="2"/>
      <c r="C123" s="2"/>
      <c r="D123" s="15"/>
      <c r="E123" s="15"/>
      <c r="F123" s="2"/>
      <c r="G123" s="2"/>
      <c r="H123" s="2"/>
      <c r="I123" s="2"/>
      <c r="J123" s="2"/>
      <c r="K123" s="2"/>
      <c r="L123" s="2"/>
      <c r="M123" s="16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>
      <c r="A124" s="14"/>
      <c r="B124" s="2"/>
      <c r="C124" s="2"/>
      <c r="D124" s="15"/>
      <c r="E124" s="15"/>
      <c r="F124" s="2"/>
      <c r="G124" s="2"/>
      <c r="H124" s="2"/>
      <c r="I124" s="2"/>
      <c r="J124" s="2"/>
      <c r="K124" s="2"/>
      <c r="L124" s="2"/>
      <c r="M124" s="16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>
      <c r="A125" s="14"/>
      <c r="B125" s="2"/>
      <c r="C125" s="2"/>
      <c r="D125" s="15"/>
      <c r="E125" s="15"/>
      <c r="F125" s="2"/>
      <c r="G125" s="2"/>
      <c r="H125" s="2"/>
      <c r="I125" s="2"/>
      <c r="J125" s="2"/>
      <c r="K125" s="2"/>
      <c r="L125" s="2"/>
      <c r="M125" s="16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>
      <c r="A126" s="14"/>
      <c r="B126" s="2"/>
      <c r="C126" s="2"/>
      <c r="D126" s="15"/>
      <c r="E126" s="15"/>
      <c r="F126" s="2"/>
      <c r="G126" s="2"/>
      <c r="H126" s="2"/>
      <c r="I126" s="2"/>
      <c r="J126" s="2"/>
      <c r="K126" s="2"/>
      <c r="L126" s="2"/>
      <c r="M126" s="16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>
      <c r="A127" s="14"/>
      <c r="B127" s="2"/>
      <c r="C127" s="2"/>
      <c r="D127" s="15"/>
      <c r="E127" s="15"/>
      <c r="F127" s="2"/>
      <c r="G127" s="2"/>
      <c r="H127" s="2"/>
      <c r="I127" s="2"/>
      <c r="J127" s="2"/>
      <c r="K127" s="2"/>
      <c r="L127" s="2"/>
      <c r="M127" s="16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>
      <c r="A128" s="14"/>
      <c r="B128" s="2"/>
      <c r="C128" s="2"/>
      <c r="D128" s="15"/>
      <c r="E128" s="15"/>
      <c r="F128" s="2"/>
      <c r="G128" s="2"/>
      <c r="H128" s="2"/>
      <c r="I128" s="2"/>
      <c r="J128" s="2"/>
      <c r="K128" s="2"/>
      <c r="L128" s="2"/>
      <c r="M128" s="16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>
      <c r="A129" s="14"/>
      <c r="B129" s="2"/>
      <c r="C129" s="2"/>
      <c r="D129" s="15"/>
      <c r="E129" s="15"/>
      <c r="F129" s="2"/>
      <c r="G129" s="2"/>
      <c r="H129" s="2"/>
      <c r="I129" s="2"/>
      <c r="J129" s="2"/>
      <c r="K129" s="2"/>
      <c r="L129" s="2"/>
      <c r="M129" s="16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>
      <c r="A130" s="14"/>
      <c r="B130" s="2"/>
      <c r="C130" s="2"/>
      <c r="D130" s="15"/>
      <c r="E130" s="15"/>
      <c r="F130" s="2"/>
      <c r="G130" s="2"/>
      <c r="H130" s="2"/>
      <c r="I130" s="2"/>
      <c r="J130" s="2"/>
      <c r="K130" s="2"/>
      <c r="L130" s="2"/>
      <c r="M130" s="16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>
      <c r="A131" s="14"/>
      <c r="B131" s="2"/>
      <c r="C131" s="2"/>
      <c r="D131" s="15"/>
      <c r="E131" s="15"/>
      <c r="F131" s="2"/>
      <c r="G131" s="2"/>
      <c r="H131" s="2"/>
      <c r="I131" s="2"/>
      <c r="J131" s="2"/>
      <c r="K131" s="2"/>
      <c r="L131" s="2"/>
      <c r="M131" s="16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>
      <c r="A132" s="14"/>
      <c r="B132" s="2"/>
      <c r="C132" s="2"/>
      <c r="D132" s="15"/>
      <c r="E132" s="15"/>
      <c r="F132" s="2"/>
      <c r="G132" s="2"/>
      <c r="H132" s="2"/>
      <c r="I132" s="2"/>
      <c r="J132" s="2"/>
      <c r="K132" s="2"/>
      <c r="L132" s="2"/>
      <c r="M132" s="16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>
      <c r="A133" s="14"/>
      <c r="B133" s="2"/>
      <c r="C133" s="2"/>
      <c r="D133" s="15"/>
      <c r="E133" s="15"/>
      <c r="F133" s="2"/>
      <c r="G133" s="2"/>
      <c r="H133" s="2"/>
      <c r="I133" s="2"/>
      <c r="J133" s="2"/>
      <c r="K133" s="2"/>
      <c r="L133" s="2"/>
      <c r="M133" s="16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>
      <c r="A134" s="14"/>
      <c r="B134" s="2"/>
      <c r="C134" s="2"/>
      <c r="D134" s="15"/>
      <c r="E134" s="15"/>
      <c r="F134" s="2"/>
      <c r="G134" s="2"/>
      <c r="H134" s="2"/>
      <c r="I134" s="2"/>
      <c r="J134" s="2"/>
      <c r="K134" s="2"/>
      <c r="L134" s="2"/>
      <c r="M134" s="16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>
      <c r="A135" s="14"/>
      <c r="B135" s="2"/>
      <c r="C135" s="2"/>
      <c r="D135" s="15"/>
      <c r="E135" s="15"/>
      <c r="F135" s="2"/>
      <c r="G135" s="2"/>
      <c r="H135" s="2"/>
      <c r="I135" s="2"/>
      <c r="J135" s="2"/>
      <c r="K135" s="2"/>
      <c r="L135" s="2"/>
      <c r="M135" s="16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>
      <c r="A136" s="14"/>
      <c r="B136" s="2"/>
      <c r="C136" s="2"/>
      <c r="D136" s="15"/>
      <c r="E136" s="15"/>
      <c r="F136" s="2"/>
      <c r="G136" s="2"/>
      <c r="H136" s="2"/>
      <c r="I136" s="2"/>
      <c r="J136" s="2"/>
      <c r="K136" s="2"/>
      <c r="L136" s="2"/>
      <c r="M136" s="16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>
      <c r="A137" s="14"/>
      <c r="B137" s="2"/>
      <c r="C137" s="2"/>
      <c r="D137" s="15"/>
      <c r="E137" s="15"/>
      <c r="F137" s="2"/>
      <c r="G137" s="2"/>
      <c r="H137" s="2"/>
      <c r="I137" s="2"/>
      <c r="J137" s="2"/>
      <c r="K137" s="2"/>
      <c r="L137" s="2"/>
      <c r="M137" s="16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>
      <c r="A138" s="14"/>
      <c r="B138" s="2"/>
      <c r="C138" s="2"/>
      <c r="D138" s="15"/>
      <c r="E138" s="15"/>
      <c r="F138" s="2"/>
      <c r="G138" s="2"/>
      <c r="H138" s="2"/>
      <c r="I138" s="2"/>
      <c r="J138" s="2"/>
      <c r="K138" s="2"/>
      <c r="L138" s="2"/>
      <c r="M138" s="16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>
      <c r="A139" s="14"/>
      <c r="B139" s="2"/>
      <c r="C139" s="2"/>
      <c r="D139" s="15"/>
      <c r="E139" s="15"/>
      <c r="F139" s="2"/>
      <c r="G139" s="2"/>
      <c r="H139" s="2"/>
      <c r="I139" s="2"/>
      <c r="J139" s="2"/>
      <c r="K139" s="2"/>
      <c r="L139" s="2"/>
      <c r="M139" s="16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>
      <c r="A140" s="14"/>
      <c r="B140" s="2"/>
      <c r="C140" s="2"/>
      <c r="D140" s="15"/>
      <c r="E140" s="15"/>
      <c r="F140" s="2"/>
      <c r="G140" s="2"/>
      <c r="H140" s="2"/>
      <c r="I140" s="2"/>
      <c r="J140" s="2"/>
      <c r="K140" s="2"/>
      <c r="L140" s="2"/>
      <c r="M140" s="16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>
      <c r="A141" s="14"/>
      <c r="B141" s="2"/>
      <c r="C141" s="2"/>
      <c r="D141" s="15"/>
      <c r="E141" s="15"/>
      <c r="F141" s="2"/>
      <c r="G141" s="2"/>
      <c r="H141" s="2"/>
      <c r="I141" s="2"/>
      <c r="J141" s="2"/>
      <c r="K141" s="2"/>
      <c r="L141" s="2"/>
      <c r="M141" s="16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>
      <c r="A142" s="14"/>
      <c r="B142" s="2"/>
      <c r="C142" s="2"/>
      <c r="D142" s="15"/>
      <c r="E142" s="15"/>
      <c r="F142" s="2"/>
      <c r="G142" s="2"/>
      <c r="H142" s="2"/>
      <c r="I142" s="2"/>
      <c r="J142" s="2"/>
      <c r="K142" s="2"/>
      <c r="L142" s="2"/>
      <c r="M142" s="16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>
      <c r="A143" s="14"/>
      <c r="B143" s="2"/>
      <c r="C143" s="2"/>
      <c r="D143" s="15"/>
      <c r="E143" s="15"/>
      <c r="F143" s="2"/>
      <c r="G143" s="2"/>
      <c r="H143" s="2"/>
      <c r="I143" s="2"/>
      <c r="J143" s="2"/>
      <c r="K143" s="2"/>
      <c r="L143" s="2"/>
      <c r="M143" s="16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>
      <c r="A144" s="14"/>
      <c r="B144" s="2"/>
      <c r="C144" s="2"/>
      <c r="D144" s="15"/>
      <c r="E144" s="15"/>
      <c r="F144" s="2"/>
      <c r="G144" s="2"/>
      <c r="H144" s="2"/>
      <c r="I144" s="2"/>
      <c r="J144" s="2"/>
      <c r="K144" s="2"/>
      <c r="L144" s="2"/>
      <c r="M144" s="16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>
      <c r="A145" s="14"/>
      <c r="B145" s="2"/>
      <c r="C145" s="2"/>
      <c r="D145" s="15"/>
      <c r="E145" s="15"/>
      <c r="F145" s="2"/>
      <c r="G145" s="2"/>
      <c r="H145" s="2"/>
      <c r="I145" s="2"/>
      <c r="J145" s="2"/>
      <c r="K145" s="2"/>
      <c r="L145" s="2"/>
      <c r="M145" s="16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>
      <c r="A146" s="14"/>
      <c r="B146" s="2"/>
      <c r="C146" s="2"/>
      <c r="D146" s="15"/>
      <c r="E146" s="15"/>
      <c r="F146" s="2"/>
      <c r="G146" s="2"/>
      <c r="H146" s="2"/>
      <c r="I146" s="2"/>
      <c r="J146" s="2"/>
      <c r="K146" s="2"/>
      <c r="L146" s="2"/>
      <c r="M146" s="16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>
      <c r="A147" s="14"/>
      <c r="B147" s="2"/>
      <c r="C147" s="2"/>
      <c r="D147" s="15"/>
      <c r="E147" s="15"/>
      <c r="F147" s="2"/>
      <c r="G147" s="2"/>
      <c r="H147" s="2"/>
      <c r="I147" s="2"/>
      <c r="J147" s="2"/>
      <c r="K147" s="2"/>
      <c r="L147" s="2"/>
      <c r="M147" s="16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>
      <c r="A148" s="14"/>
      <c r="B148" s="2"/>
      <c r="C148" s="2"/>
      <c r="D148" s="15"/>
      <c r="E148" s="15"/>
      <c r="F148" s="2"/>
      <c r="G148" s="2"/>
      <c r="H148" s="2"/>
      <c r="I148" s="2"/>
      <c r="J148" s="2"/>
      <c r="K148" s="2"/>
      <c r="L148" s="2"/>
      <c r="M148" s="16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>
      <c r="A149" s="14"/>
      <c r="B149" s="2"/>
      <c r="C149" s="2"/>
      <c r="D149" s="15"/>
      <c r="E149" s="15"/>
      <c r="F149" s="2"/>
      <c r="G149" s="2"/>
      <c r="H149" s="2"/>
      <c r="I149" s="2"/>
      <c r="J149" s="2"/>
      <c r="K149" s="2"/>
      <c r="L149" s="2"/>
      <c r="M149" s="16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>
      <c r="A150" s="14"/>
      <c r="B150" s="2"/>
      <c r="C150" s="2"/>
      <c r="D150" s="15"/>
      <c r="E150" s="15"/>
      <c r="F150" s="2"/>
      <c r="G150" s="2"/>
      <c r="H150" s="2"/>
      <c r="I150" s="2"/>
      <c r="J150" s="2"/>
      <c r="K150" s="2"/>
      <c r="L150" s="2"/>
      <c r="M150" s="16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>
      <c r="A151" s="14"/>
      <c r="B151" s="2"/>
      <c r="C151" s="2"/>
      <c r="D151" s="15"/>
      <c r="E151" s="15"/>
      <c r="F151" s="2"/>
      <c r="G151" s="2"/>
      <c r="H151" s="2"/>
      <c r="I151" s="2"/>
      <c r="J151" s="2"/>
      <c r="K151" s="2"/>
      <c r="L151" s="2"/>
      <c r="M151" s="16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>
      <c r="A152" s="14"/>
      <c r="B152" s="2"/>
      <c r="C152" s="2"/>
      <c r="D152" s="15"/>
      <c r="E152" s="15"/>
      <c r="F152" s="2"/>
      <c r="G152" s="2"/>
      <c r="H152" s="2"/>
      <c r="I152" s="2"/>
      <c r="J152" s="2"/>
      <c r="K152" s="2"/>
      <c r="L152" s="2"/>
      <c r="M152" s="16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>
      <c r="A153" s="14"/>
      <c r="B153" s="2"/>
      <c r="C153" s="2"/>
      <c r="D153" s="15"/>
      <c r="E153" s="15"/>
      <c r="F153" s="2"/>
      <c r="G153" s="2"/>
      <c r="H153" s="2"/>
      <c r="I153" s="2"/>
      <c r="J153" s="2"/>
      <c r="K153" s="2"/>
      <c r="L153" s="2"/>
      <c r="M153" s="16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>
      <c r="A154" s="14"/>
      <c r="B154" s="2"/>
      <c r="C154" s="2"/>
      <c r="D154" s="15"/>
      <c r="E154" s="15"/>
      <c r="F154" s="2"/>
      <c r="G154" s="2"/>
      <c r="H154" s="2"/>
      <c r="I154" s="2"/>
      <c r="J154" s="2"/>
      <c r="K154" s="2"/>
      <c r="L154" s="2"/>
      <c r="M154" s="16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>
      <c r="A155" s="14"/>
      <c r="B155" s="2"/>
      <c r="C155" s="2"/>
      <c r="D155" s="15"/>
      <c r="E155" s="15"/>
      <c r="F155" s="2"/>
      <c r="G155" s="2"/>
      <c r="H155" s="2"/>
      <c r="I155" s="2"/>
      <c r="J155" s="2"/>
      <c r="K155" s="2"/>
      <c r="L155" s="2"/>
      <c r="M155" s="16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>
      <c r="A156" s="14"/>
      <c r="B156" s="2"/>
      <c r="C156" s="2"/>
      <c r="D156" s="15"/>
      <c r="E156" s="15"/>
      <c r="F156" s="2"/>
      <c r="G156" s="2"/>
      <c r="H156" s="2"/>
      <c r="I156" s="2"/>
      <c r="J156" s="2"/>
      <c r="K156" s="2"/>
      <c r="L156" s="2"/>
      <c r="M156" s="16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>
      <c r="A157" s="14"/>
      <c r="B157" s="2"/>
      <c r="C157" s="2"/>
      <c r="D157" s="15"/>
      <c r="E157" s="15"/>
      <c r="F157" s="2"/>
      <c r="G157" s="2"/>
      <c r="H157" s="2"/>
      <c r="I157" s="2"/>
      <c r="J157" s="2"/>
      <c r="K157" s="2"/>
      <c r="L157" s="2"/>
      <c r="M157" s="16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>
      <c r="A158" s="14"/>
      <c r="B158" s="2"/>
      <c r="C158" s="2"/>
      <c r="D158" s="15"/>
      <c r="E158" s="15"/>
      <c r="F158" s="2"/>
      <c r="G158" s="2"/>
      <c r="H158" s="2"/>
      <c r="I158" s="2"/>
      <c r="J158" s="2"/>
      <c r="K158" s="2"/>
      <c r="L158" s="2"/>
      <c r="M158" s="16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>
      <c r="A159" s="14"/>
      <c r="B159" s="2"/>
      <c r="C159" s="2"/>
      <c r="D159" s="15"/>
      <c r="E159" s="15"/>
      <c r="F159" s="2"/>
      <c r="G159" s="2"/>
      <c r="H159" s="2"/>
      <c r="I159" s="2"/>
      <c r="J159" s="2"/>
      <c r="K159" s="2"/>
      <c r="L159" s="2"/>
      <c r="M159" s="16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>
      <c r="A160" s="14"/>
      <c r="B160" s="2"/>
      <c r="C160" s="2"/>
      <c r="D160" s="15"/>
      <c r="E160" s="15"/>
      <c r="F160" s="2"/>
      <c r="G160" s="2"/>
      <c r="H160" s="2"/>
      <c r="I160" s="2"/>
      <c r="J160" s="2"/>
      <c r="K160" s="2"/>
      <c r="L160" s="2"/>
      <c r="M160" s="16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>
      <c r="A161" s="14"/>
      <c r="B161" s="2"/>
      <c r="C161" s="2"/>
      <c r="D161" s="15"/>
      <c r="E161" s="15"/>
      <c r="F161" s="2"/>
      <c r="G161" s="2"/>
      <c r="H161" s="2"/>
      <c r="I161" s="2"/>
      <c r="J161" s="2"/>
      <c r="K161" s="2"/>
      <c r="L161" s="2"/>
      <c r="M161" s="16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>
      <c r="A162" s="14"/>
      <c r="B162" s="2"/>
      <c r="C162" s="2"/>
      <c r="D162" s="15"/>
      <c r="E162" s="15"/>
      <c r="F162" s="2"/>
      <c r="G162" s="2"/>
      <c r="H162" s="2"/>
      <c r="I162" s="2"/>
      <c r="J162" s="2"/>
      <c r="K162" s="2"/>
      <c r="L162" s="2"/>
      <c r="M162" s="16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>
      <c r="A163" s="14"/>
      <c r="B163" s="2"/>
      <c r="C163" s="2"/>
      <c r="D163" s="15"/>
      <c r="E163" s="15"/>
      <c r="F163" s="2"/>
      <c r="G163" s="2"/>
      <c r="H163" s="2"/>
      <c r="I163" s="2"/>
      <c r="J163" s="2"/>
      <c r="K163" s="2"/>
      <c r="L163" s="2"/>
      <c r="M163" s="16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>
      <c r="A164" s="14"/>
      <c r="B164" s="2"/>
      <c r="C164" s="2"/>
      <c r="D164" s="15"/>
      <c r="E164" s="15"/>
      <c r="F164" s="2"/>
      <c r="G164" s="2"/>
      <c r="H164" s="2"/>
      <c r="I164" s="2"/>
      <c r="J164" s="2"/>
      <c r="K164" s="2"/>
      <c r="L164" s="2"/>
      <c r="M164" s="16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>
      <c r="A165" s="14"/>
      <c r="B165" s="2"/>
      <c r="C165" s="2"/>
      <c r="D165" s="15"/>
      <c r="E165" s="15"/>
      <c r="F165" s="2"/>
      <c r="G165" s="2"/>
      <c r="H165" s="2"/>
      <c r="I165" s="2"/>
      <c r="J165" s="2"/>
      <c r="K165" s="2"/>
      <c r="L165" s="2"/>
      <c r="M165" s="16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>
      <c r="A166" s="14"/>
      <c r="B166" s="2"/>
      <c r="C166" s="2"/>
      <c r="D166" s="15"/>
      <c r="E166" s="15"/>
      <c r="F166" s="2"/>
      <c r="G166" s="2"/>
      <c r="H166" s="2"/>
      <c r="I166" s="2"/>
      <c r="J166" s="2"/>
      <c r="K166" s="2"/>
      <c r="L166" s="2"/>
      <c r="M166" s="16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>
      <c r="A167" s="14"/>
      <c r="B167" s="2"/>
      <c r="C167" s="2"/>
      <c r="D167" s="15"/>
      <c r="E167" s="15"/>
      <c r="F167" s="2"/>
      <c r="G167" s="2"/>
      <c r="H167" s="2"/>
      <c r="I167" s="2"/>
      <c r="J167" s="2"/>
      <c r="K167" s="2"/>
      <c r="L167" s="2"/>
      <c r="M167" s="16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>
      <c r="A168" s="14"/>
      <c r="B168" s="2"/>
      <c r="C168" s="2"/>
      <c r="D168" s="15"/>
      <c r="E168" s="15"/>
      <c r="F168" s="2"/>
      <c r="G168" s="2"/>
      <c r="H168" s="2"/>
      <c r="I168" s="2"/>
      <c r="J168" s="2"/>
      <c r="K168" s="2"/>
      <c r="L168" s="2"/>
      <c r="M168" s="16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>
      <c r="A169" s="14"/>
      <c r="B169" s="2"/>
      <c r="C169" s="2"/>
      <c r="D169" s="15"/>
      <c r="E169" s="15"/>
      <c r="F169" s="2"/>
      <c r="G169" s="2"/>
      <c r="H169" s="2"/>
      <c r="I169" s="2"/>
      <c r="J169" s="2"/>
      <c r="K169" s="2"/>
      <c r="L169" s="2"/>
      <c r="M169" s="16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>
      <c r="A170" s="14"/>
      <c r="B170" s="2"/>
      <c r="C170" s="2"/>
      <c r="D170" s="15"/>
      <c r="E170" s="15"/>
      <c r="F170" s="2"/>
      <c r="G170" s="2"/>
      <c r="H170" s="2"/>
      <c r="I170" s="2"/>
      <c r="J170" s="2"/>
      <c r="K170" s="2"/>
      <c r="L170" s="2"/>
      <c r="M170" s="16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>
      <c r="A171" s="14"/>
      <c r="B171" s="2"/>
      <c r="C171" s="2"/>
      <c r="D171" s="15"/>
      <c r="E171" s="15"/>
      <c r="F171" s="2"/>
      <c r="G171" s="2"/>
      <c r="H171" s="2"/>
      <c r="I171" s="2"/>
      <c r="J171" s="2"/>
      <c r="K171" s="2"/>
      <c r="L171" s="2"/>
      <c r="M171" s="16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>
      <c r="A172" s="14"/>
      <c r="B172" s="2"/>
      <c r="C172" s="2"/>
      <c r="D172" s="15"/>
      <c r="E172" s="15"/>
      <c r="F172" s="2"/>
      <c r="G172" s="2"/>
      <c r="H172" s="2"/>
      <c r="I172" s="2"/>
      <c r="J172" s="2"/>
      <c r="K172" s="2"/>
      <c r="L172" s="2"/>
      <c r="M172" s="16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>
      <c r="A173" s="14"/>
      <c r="B173" s="2"/>
      <c r="C173" s="2"/>
      <c r="D173" s="15"/>
      <c r="E173" s="15"/>
      <c r="F173" s="2"/>
      <c r="G173" s="2"/>
      <c r="H173" s="2"/>
      <c r="I173" s="2"/>
      <c r="J173" s="2"/>
      <c r="K173" s="2"/>
      <c r="L173" s="2"/>
      <c r="M173" s="16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>
      <c r="A174" s="14"/>
      <c r="B174" s="2"/>
      <c r="C174" s="2"/>
      <c r="D174" s="15"/>
      <c r="E174" s="15"/>
      <c r="F174" s="2"/>
      <c r="G174" s="2"/>
      <c r="H174" s="2"/>
      <c r="I174" s="2"/>
      <c r="J174" s="2"/>
      <c r="K174" s="2"/>
      <c r="L174" s="2"/>
      <c r="M174" s="16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>
      <c r="A175" s="14"/>
      <c r="B175" s="2"/>
      <c r="C175" s="2"/>
      <c r="D175" s="15"/>
      <c r="E175" s="15"/>
      <c r="F175" s="2"/>
      <c r="G175" s="2"/>
      <c r="H175" s="2"/>
      <c r="I175" s="2"/>
      <c r="J175" s="2"/>
      <c r="K175" s="2"/>
      <c r="L175" s="2"/>
      <c r="M175" s="16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>
      <c r="A176" s="14"/>
      <c r="B176" s="2"/>
      <c r="C176" s="2"/>
      <c r="D176" s="15"/>
      <c r="E176" s="15"/>
      <c r="F176" s="2"/>
      <c r="G176" s="2"/>
      <c r="H176" s="2"/>
      <c r="I176" s="2"/>
      <c r="J176" s="2"/>
      <c r="K176" s="2"/>
      <c r="L176" s="2"/>
      <c r="M176" s="16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>
      <c r="A177" s="14"/>
      <c r="B177" s="2"/>
      <c r="C177" s="2"/>
      <c r="D177" s="15"/>
      <c r="E177" s="15"/>
      <c r="F177" s="2"/>
      <c r="G177" s="2"/>
      <c r="H177" s="2"/>
      <c r="I177" s="2"/>
      <c r="J177" s="2"/>
      <c r="K177" s="2"/>
      <c r="L177" s="2"/>
      <c r="M177" s="16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>
      <c r="A178" s="14"/>
      <c r="B178" s="2"/>
      <c r="C178" s="2"/>
      <c r="D178" s="15"/>
      <c r="E178" s="15"/>
      <c r="F178" s="2"/>
      <c r="G178" s="2"/>
      <c r="H178" s="2"/>
      <c r="I178" s="2"/>
      <c r="J178" s="2"/>
      <c r="K178" s="2"/>
      <c r="L178" s="2"/>
      <c r="M178" s="16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>
      <c r="A179" s="14"/>
      <c r="B179" s="2"/>
      <c r="C179" s="2"/>
      <c r="D179" s="15"/>
      <c r="E179" s="15"/>
      <c r="F179" s="2"/>
      <c r="G179" s="2"/>
      <c r="H179" s="2"/>
      <c r="I179" s="2"/>
      <c r="J179" s="2"/>
      <c r="K179" s="2"/>
      <c r="L179" s="2"/>
      <c r="M179" s="16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>
      <c r="A180" s="14"/>
      <c r="B180" s="2"/>
      <c r="C180" s="2"/>
      <c r="D180" s="15"/>
      <c r="E180" s="15"/>
      <c r="F180" s="2"/>
      <c r="G180" s="2"/>
      <c r="H180" s="2"/>
      <c r="I180" s="2"/>
      <c r="J180" s="2"/>
      <c r="K180" s="2"/>
      <c r="L180" s="2"/>
      <c r="M180" s="16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>
      <c r="A181" s="14"/>
      <c r="B181" s="2"/>
      <c r="C181" s="2"/>
      <c r="D181" s="15"/>
      <c r="E181" s="15"/>
      <c r="F181" s="2"/>
      <c r="G181" s="2"/>
      <c r="H181" s="2"/>
      <c r="I181" s="2"/>
      <c r="J181" s="2"/>
      <c r="K181" s="2"/>
      <c r="L181" s="2"/>
      <c r="M181" s="16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>
      <c r="A182" s="14"/>
      <c r="B182" s="2"/>
      <c r="C182" s="2"/>
      <c r="D182" s="15"/>
      <c r="E182" s="15"/>
      <c r="F182" s="2"/>
      <c r="G182" s="2"/>
      <c r="H182" s="2"/>
      <c r="I182" s="2"/>
      <c r="J182" s="2"/>
      <c r="K182" s="2"/>
      <c r="L182" s="2"/>
      <c r="M182" s="16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>
      <c r="A183" s="14"/>
      <c r="B183" s="2"/>
      <c r="C183" s="2"/>
      <c r="D183" s="15"/>
      <c r="E183" s="15"/>
      <c r="F183" s="2"/>
      <c r="G183" s="2"/>
      <c r="H183" s="2"/>
      <c r="I183" s="2"/>
      <c r="J183" s="2"/>
      <c r="K183" s="2"/>
      <c r="L183" s="2"/>
      <c r="M183" s="16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>
      <c r="A184" s="14"/>
      <c r="B184" s="2"/>
      <c r="C184" s="2"/>
      <c r="D184" s="15"/>
      <c r="E184" s="15"/>
      <c r="F184" s="2"/>
      <c r="G184" s="2"/>
      <c r="H184" s="2"/>
      <c r="I184" s="2"/>
      <c r="J184" s="2"/>
      <c r="K184" s="2"/>
      <c r="L184" s="2"/>
      <c r="M184" s="16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>
      <c r="A185" s="14"/>
      <c r="B185" s="2"/>
      <c r="C185" s="2"/>
      <c r="D185" s="15"/>
      <c r="E185" s="15"/>
      <c r="F185" s="2"/>
      <c r="G185" s="2"/>
      <c r="H185" s="2"/>
      <c r="I185" s="2"/>
      <c r="J185" s="2"/>
      <c r="K185" s="2"/>
      <c r="L185" s="2"/>
      <c r="M185" s="16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>
      <c r="A186" s="14"/>
      <c r="B186" s="2"/>
      <c r="C186" s="2"/>
      <c r="D186" s="15"/>
      <c r="E186" s="15"/>
      <c r="F186" s="2"/>
      <c r="G186" s="2"/>
      <c r="H186" s="2"/>
      <c r="I186" s="2"/>
      <c r="J186" s="2"/>
      <c r="K186" s="2"/>
      <c r="L186" s="2"/>
      <c r="M186" s="16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>
      <c r="A187" s="14"/>
      <c r="B187" s="2"/>
      <c r="C187" s="2"/>
      <c r="D187" s="15"/>
      <c r="E187" s="15"/>
      <c r="F187" s="2"/>
      <c r="G187" s="2"/>
      <c r="H187" s="2"/>
      <c r="I187" s="2"/>
      <c r="J187" s="2"/>
      <c r="K187" s="2"/>
      <c r="L187" s="2"/>
      <c r="M187" s="16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>
      <c r="A188" s="14"/>
      <c r="B188" s="2"/>
      <c r="C188" s="2"/>
      <c r="D188" s="15"/>
      <c r="E188" s="15"/>
      <c r="F188" s="2"/>
      <c r="G188" s="2"/>
      <c r="H188" s="2"/>
      <c r="I188" s="2"/>
      <c r="J188" s="2"/>
      <c r="K188" s="2"/>
      <c r="L188" s="2"/>
      <c r="M188" s="16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>
      <c r="A189" s="14"/>
      <c r="B189" s="2"/>
      <c r="C189" s="2"/>
      <c r="D189" s="15"/>
      <c r="E189" s="15"/>
      <c r="F189" s="2"/>
      <c r="G189" s="2"/>
      <c r="H189" s="2"/>
      <c r="I189" s="2"/>
      <c r="J189" s="2"/>
      <c r="K189" s="2"/>
      <c r="L189" s="2"/>
      <c r="M189" s="16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>
      <c r="A190" s="14"/>
      <c r="B190" s="2"/>
      <c r="C190" s="2"/>
      <c r="D190" s="15"/>
      <c r="E190" s="15"/>
      <c r="F190" s="2"/>
      <c r="G190" s="2"/>
      <c r="H190" s="2"/>
      <c r="I190" s="2"/>
      <c r="J190" s="2"/>
      <c r="K190" s="2"/>
      <c r="L190" s="2"/>
      <c r="M190" s="16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>
      <c r="A191" s="14"/>
      <c r="B191" s="2"/>
      <c r="C191" s="2"/>
      <c r="D191" s="15"/>
      <c r="E191" s="15"/>
      <c r="F191" s="2"/>
      <c r="G191" s="2"/>
      <c r="H191" s="2"/>
      <c r="I191" s="2"/>
      <c r="J191" s="2"/>
      <c r="K191" s="2"/>
      <c r="L191" s="2"/>
      <c r="M191" s="16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>
      <c r="A192" s="14"/>
      <c r="B192" s="2"/>
      <c r="C192" s="2"/>
      <c r="D192" s="15"/>
      <c r="E192" s="15"/>
      <c r="F192" s="2"/>
      <c r="G192" s="2"/>
      <c r="H192" s="2"/>
      <c r="I192" s="2"/>
      <c r="J192" s="2"/>
      <c r="K192" s="2"/>
      <c r="L192" s="2"/>
      <c r="M192" s="16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>
      <c r="A193" s="14"/>
      <c r="B193" s="2"/>
      <c r="C193" s="2"/>
      <c r="D193" s="15"/>
      <c r="E193" s="15"/>
      <c r="F193" s="2"/>
      <c r="G193" s="2"/>
      <c r="H193" s="2"/>
      <c r="I193" s="2"/>
      <c r="J193" s="2"/>
      <c r="K193" s="2"/>
      <c r="L193" s="2"/>
      <c r="M193" s="16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>
      <c r="A194" s="14"/>
      <c r="B194" s="2"/>
      <c r="C194" s="2"/>
      <c r="D194" s="15"/>
      <c r="E194" s="15"/>
      <c r="F194" s="2"/>
      <c r="G194" s="2"/>
      <c r="H194" s="2"/>
      <c r="I194" s="2"/>
      <c r="J194" s="2"/>
      <c r="K194" s="2"/>
      <c r="L194" s="2"/>
      <c r="M194" s="16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>
      <c r="A195" s="14"/>
      <c r="B195" s="2"/>
      <c r="C195" s="2"/>
      <c r="D195" s="15"/>
      <c r="E195" s="15"/>
      <c r="F195" s="2"/>
      <c r="G195" s="2"/>
      <c r="H195" s="2"/>
      <c r="I195" s="2"/>
      <c r="J195" s="2"/>
      <c r="K195" s="2"/>
      <c r="L195" s="2"/>
      <c r="M195" s="16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>
      <c r="A196" s="14"/>
      <c r="B196" s="2"/>
      <c r="C196" s="2"/>
      <c r="D196" s="15"/>
      <c r="E196" s="15"/>
      <c r="F196" s="2"/>
      <c r="G196" s="2"/>
      <c r="H196" s="2"/>
      <c r="I196" s="2"/>
      <c r="J196" s="2"/>
      <c r="K196" s="2"/>
      <c r="L196" s="2"/>
      <c r="M196" s="16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>
      <c r="A197" s="14"/>
      <c r="B197" s="2"/>
      <c r="C197" s="2"/>
      <c r="D197" s="15"/>
      <c r="E197" s="15"/>
      <c r="F197" s="2"/>
      <c r="G197" s="2"/>
      <c r="H197" s="2"/>
      <c r="I197" s="2"/>
      <c r="J197" s="2"/>
      <c r="K197" s="2"/>
      <c r="L197" s="2"/>
      <c r="M197" s="16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>
      <c r="A198" s="14"/>
      <c r="B198" s="2"/>
      <c r="C198" s="2"/>
      <c r="D198" s="15"/>
      <c r="E198" s="15"/>
      <c r="F198" s="2"/>
      <c r="G198" s="2"/>
      <c r="H198" s="2"/>
      <c r="I198" s="2"/>
      <c r="J198" s="2"/>
      <c r="K198" s="2"/>
      <c r="L198" s="2"/>
      <c r="M198" s="16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>
      <c r="A199" s="14"/>
      <c r="B199" s="2"/>
      <c r="C199" s="2"/>
      <c r="D199" s="15"/>
      <c r="E199" s="15"/>
      <c r="F199" s="2"/>
      <c r="G199" s="2"/>
      <c r="H199" s="2"/>
      <c r="I199" s="2"/>
      <c r="J199" s="2"/>
      <c r="K199" s="2"/>
      <c r="L199" s="2"/>
      <c r="M199" s="16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>
      <c r="A200" s="14"/>
      <c r="B200" s="2"/>
      <c r="C200" s="2"/>
      <c r="D200" s="15"/>
      <c r="E200" s="15"/>
      <c r="F200" s="2"/>
      <c r="G200" s="2"/>
      <c r="H200" s="2"/>
      <c r="I200" s="2"/>
      <c r="J200" s="2"/>
      <c r="K200" s="2"/>
      <c r="L200" s="2"/>
      <c r="M200" s="16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>
      <c r="A201" s="14"/>
      <c r="B201" s="2"/>
      <c r="C201" s="2"/>
      <c r="D201" s="15"/>
      <c r="E201" s="15"/>
      <c r="F201" s="2"/>
      <c r="G201" s="2"/>
      <c r="H201" s="2"/>
      <c r="I201" s="2"/>
      <c r="J201" s="2"/>
      <c r="K201" s="2"/>
      <c r="L201" s="2"/>
      <c r="M201" s="16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>
      <c r="A202" s="14"/>
      <c r="B202" s="2"/>
      <c r="C202" s="2"/>
      <c r="D202" s="15"/>
      <c r="E202" s="15"/>
      <c r="F202" s="2"/>
      <c r="G202" s="2"/>
      <c r="H202" s="2"/>
      <c r="I202" s="2"/>
      <c r="J202" s="2"/>
      <c r="K202" s="2"/>
      <c r="L202" s="2"/>
      <c r="M202" s="16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>
      <c r="A203" s="14"/>
      <c r="B203" s="2"/>
      <c r="C203" s="2"/>
      <c r="D203" s="15"/>
      <c r="E203" s="15"/>
      <c r="F203" s="2"/>
      <c r="G203" s="2"/>
      <c r="H203" s="2"/>
      <c r="I203" s="2"/>
      <c r="J203" s="2"/>
      <c r="K203" s="2"/>
      <c r="L203" s="2"/>
      <c r="M203" s="16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>
      <c r="A204" s="14"/>
      <c r="B204" s="2"/>
      <c r="C204" s="2"/>
      <c r="D204" s="15"/>
      <c r="E204" s="15"/>
      <c r="F204" s="2"/>
      <c r="G204" s="2"/>
      <c r="H204" s="2"/>
      <c r="I204" s="2"/>
      <c r="J204" s="2"/>
      <c r="K204" s="2"/>
      <c r="L204" s="2"/>
      <c r="M204" s="16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>
      <c r="A205" s="14"/>
      <c r="B205" s="2"/>
      <c r="C205" s="2"/>
      <c r="D205" s="15"/>
      <c r="E205" s="15"/>
      <c r="F205" s="2"/>
      <c r="G205" s="2"/>
      <c r="H205" s="2"/>
      <c r="I205" s="2"/>
      <c r="J205" s="2"/>
      <c r="K205" s="2"/>
      <c r="L205" s="2"/>
      <c r="M205" s="16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>
      <c r="A206" s="14"/>
      <c r="B206" s="2"/>
      <c r="C206" s="2"/>
      <c r="D206" s="15"/>
      <c r="E206" s="15"/>
      <c r="F206" s="2"/>
      <c r="G206" s="2"/>
      <c r="H206" s="2"/>
      <c r="I206" s="2"/>
      <c r="J206" s="2"/>
      <c r="K206" s="2"/>
      <c r="L206" s="2"/>
      <c r="M206" s="16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>
      <c r="A207" s="14"/>
      <c r="B207" s="2"/>
      <c r="C207" s="2"/>
      <c r="D207" s="15"/>
      <c r="E207" s="15"/>
      <c r="F207" s="2"/>
      <c r="G207" s="2"/>
      <c r="H207" s="2"/>
      <c r="I207" s="2"/>
      <c r="J207" s="2"/>
      <c r="K207" s="2"/>
      <c r="L207" s="2"/>
      <c r="M207" s="16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>
      <c r="A208" s="14"/>
      <c r="B208" s="2"/>
      <c r="C208" s="2"/>
      <c r="D208" s="15"/>
      <c r="E208" s="15"/>
      <c r="F208" s="2"/>
      <c r="G208" s="2"/>
      <c r="H208" s="2"/>
      <c r="I208" s="2"/>
      <c r="J208" s="2"/>
      <c r="K208" s="2"/>
      <c r="L208" s="2"/>
      <c r="M208" s="16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>
      <c r="A209" s="14"/>
      <c r="B209" s="2"/>
      <c r="C209" s="2"/>
      <c r="D209" s="15"/>
      <c r="E209" s="15"/>
      <c r="F209" s="2"/>
      <c r="G209" s="2"/>
      <c r="H209" s="2"/>
      <c r="I209" s="2"/>
      <c r="J209" s="2"/>
      <c r="K209" s="2"/>
      <c r="L209" s="2"/>
      <c r="M209" s="16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>
      <c r="A210" s="14"/>
      <c r="B210" s="2"/>
      <c r="C210" s="2"/>
      <c r="D210" s="15"/>
      <c r="E210" s="15"/>
      <c r="F210" s="2"/>
      <c r="G210" s="2"/>
      <c r="H210" s="2"/>
      <c r="I210" s="2"/>
      <c r="J210" s="2"/>
      <c r="K210" s="2"/>
      <c r="L210" s="2"/>
      <c r="M210" s="16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>
      <c r="A211" s="14"/>
      <c r="B211" s="2"/>
      <c r="C211" s="2"/>
      <c r="D211" s="15"/>
      <c r="E211" s="15"/>
      <c r="F211" s="2"/>
      <c r="G211" s="2"/>
      <c r="H211" s="2"/>
      <c r="I211" s="2"/>
      <c r="J211" s="2"/>
      <c r="K211" s="2"/>
      <c r="L211" s="2"/>
      <c r="M211" s="16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>
      <c r="A212" s="14"/>
      <c r="B212" s="2"/>
      <c r="C212" s="2"/>
      <c r="D212" s="15"/>
      <c r="E212" s="15"/>
      <c r="F212" s="2"/>
      <c r="G212" s="2"/>
      <c r="H212" s="2"/>
      <c r="I212" s="2"/>
      <c r="J212" s="2"/>
      <c r="K212" s="2"/>
      <c r="L212" s="2"/>
      <c r="M212" s="16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>
      <c r="A213" s="14"/>
      <c r="B213" s="2"/>
      <c r="C213" s="2"/>
      <c r="D213" s="15"/>
      <c r="E213" s="15"/>
      <c r="F213" s="2"/>
      <c r="G213" s="2"/>
      <c r="H213" s="2"/>
      <c r="I213" s="2"/>
      <c r="J213" s="2"/>
      <c r="K213" s="2"/>
      <c r="L213" s="2"/>
      <c r="M213" s="16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>
      <c r="A214" s="14"/>
      <c r="B214" s="2"/>
      <c r="C214" s="2"/>
      <c r="D214" s="15"/>
      <c r="E214" s="15"/>
      <c r="F214" s="2"/>
      <c r="G214" s="2"/>
      <c r="H214" s="2"/>
      <c r="I214" s="2"/>
      <c r="J214" s="2"/>
      <c r="K214" s="2"/>
      <c r="L214" s="2"/>
      <c r="M214" s="16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>
      <c r="A215" s="14"/>
      <c r="B215" s="2"/>
      <c r="C215" s="2"/>
      <c r="D215" s="15"/>
      <c r="E215" s="15"/>
      <c r="F215" s="2"/>
      <c r="G215" s="2"/>
      <c r="H215" s="2"/>
      <c r="I215" s="2"/>
      <c r="J215" s="2"/>
      <c r="K215" s="2"/>
      <c r="L215" s="2"/>
      <c r="M215" s="16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>
      <c r="A216" s="14"/>
      <c r="B216" s="2"/>
      <c r="C216" s="2"/>
      <c r="D216" s="15"/>
      <c r="E216" s="15"/>
      <c r="F216" s="2"/>
      <c r="G216" s="2"/>
      <c r="H216" s="2"/>
      <c r="I216" s="2"/>
      <c r="J216" s="2"/>
      <c r="K216" s="2"/>
      <c r="L216" s="2"/>
      <c r="M216" s="16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>
      <c r="A217" s="14"/>
      <c r="B217" s="2"/>
      <c r="C217" s="2"/>
      <c r="D217" s="15"/>
      <c r="E217" s="15"/>
      <c r="F217" s="2"/>
      <c r="G217" s="2"/>
      <c r="H217" s="2"/>
      <c r="I217" s="2"/>
      <c r="J217" s="2"/>
      <c r="K217" s="2"/>
      <c r="L217" s="2"/>
      <c r="M217" s="16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>
      <c r="A218" s="14"/>
      <c r="B218" s="2"/>
      <c r="C218" s="2"/>
      <c r="D218" s="15"/>
      <c r="E218" s="15"/>
      <c r="F218" s="2"/>
      <c r="G218" s="2"/>
      <c r="H218" s="2"/>
      <c r="I218" s="2"/>
      <c r="J218" s="2"/>
      <c r="K218" s="2"/>
      <c r="L218" s="2"/>
      <c r="M218" s="16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>
      <c r="A219" s="14"/>
      <c r="B219" s="2"/>
      <c r="C219" s="2"/>
      <c r="D219" s="15"/>
      <c r="E219" s="15"/>
      <c r="F219" s="2"/>
      <c r="G219" s="2"/>
      <c r="H219" s="2"/>
      <c r="I219" s="2"/>
      <c r="J219" s="2"/>
      <c r="K219" s="2"/>
      <c r="L219" s="2"/>
      <c r="M219" s="16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>
      <c r="A220" s="14"/>
      <c r="B220" s="2"/>
      <c r="C220" s="2"/>
      <c r="D220" s="15"/>
      <c r="E220" s="15"/>
      <c r="F220" s="2"/>
      <c r="G220" s="2"/>
      <c r="H220" s="2"/>
      <c r="I220" s="2"/>
      <c r="J220" s="2"/>
      <c r="K220" s="2"/>
      <c r="L220" s="2"/>
      <c r="M220" s="16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>
      <c r="A221" s="14"/>
      <c r="B221" s="2"/>
      <c r="C221" s="2"/>
      <c r="D221" s="15"/>
      <c r="E221" s="15"/>
      <c r="F221" s="2"/>
      <c r="G221" s="2"/>
      <c r="H221" s="2"/>
      <c r="I221" s="2"/>
      <c r="J221" s="2"/>
      <c r="K221" s="2"/>
      <c r="L221" s="2"/>
      <c r="M221" s="16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>
      <c r="A222" s="14"/>
      <c r="B222" s="2"/>
      <c r="C222" s="2"/>
      <c r="D222" s="15"/>
      <c r="E222" s="15"/>
      <c r="F222" s="2"/>
      <c r="G222" s="2"/>
      <c r="H222" s="2"/>
      <c r="I222" s="2"/>
      <c r="J222" s="2"/>
      <c r="K222" s="2"/>
      <c r="L222" s="2"/>
      <c r="M222" s="16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>
      <c r="A223" s="14"/>
      <c r="B223" s="2"/>
      <c r="C223" s="2"/>
      <c r="D223" s="15"/>
      <c r="E223" s="15"/>
      <c r="F223" s="2"/>
      <c r="G223" s="2"/>
      <c r="H223" s="2"/>
      <c r="I223" s="2"/>
      <c r="J223" s="2"/>
      <c r="K223" s="2"/>
      <c r="L223" s="2"/>
      <c r="M223" s="16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>
      <c r="A224" s="14"/>
      <c r="B224" s="2"/>
      <c r="C224" s="2"/>
      <c r="D224" s="15"/>
      <c r="E224" s="15"/>
      <c r="F224" s="2"/>
      <c r="G224" s="2"/>
      <c r="H224" s="2"/>
      <c r="I224" s="2"/>
      <c r="J224" s="2"/>
      <c r="K224" s="2"/>
      <c r="L224" s="2"/>
      <c r="M224" s="16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5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5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3">
    <mergeCell ref="B1:M1"/>
    <mergeCell ref="B2:L2"/>
    <mergeCell ref="M2:M3"/>
  </mergeCells>
  <conditionalFormatting sqref="A1:E24 F1:F5 G1:M24">
    <cfRule type="notContainsBlanks" dxfId="10" priority="1">
      <formula>LEN(TRIM(A1))&gt;0</formula>
    </cfRule>
  </conditionalFormatting>
  <printOptions horizontalCentered="1" gridLines="1"/>
  <pageMargins left="0.7" right="0.7" top="0.75" bottom="0.75" header="0" footer="0"/>
  <pageSetup paperSize="9" scale="59" fitToHeight="0" pageOrder="overThenDown" orientation="landscape" cellComments="atEnd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00FF"/>
    <outlinePr summaryBelow="0" summaryRight="0"/>
    <pageSetUpPr fitToPage="1"/>
  </sheetPr>
  <dimension ref="A1:I1000"/>
  <sheetViews>
    <sheetView workbookViewId="0">
      <pane xSplit="1" topLeftCell="B1" activePane="topRight" state="frozen"/>
      <selection pane="topRight" activeCell="C2" sqref="C2"/>
    </sheetView>
  </sheetViews>
  <sheetFormatPr defaultColWidth="12.5703125" defaultRowHeight="15" customHeight="1"/>
  <cols>
    <col min="1" max="1" width="26.42578125" customWidth="1"/>
    <col min="2" max="26" width="11" customWidth="1"/>
  </cols>
  <sheetData>
    <row r="1" spans="1:9" ht="45" customHeight="1">
      <c r="A1" s="145" t="s">
        <v>91</v>
      </c>
      <c r="B1" s="147" t="s">
        <v>104</v>
      </c>
      <c r="C1" s="148"/>
      <c r="D1" s="148"/>
      <c r="E1" s="148"/>
      <c r="F1" s="148"/>
      <c r="G1" s="148"/>
      <c r="H1" s="148"/>
      <c r="I1" s="149"/>
    </row>
    <row r="2" spans="1:9" ht="15.75" customHeight="1">
      <c r="A2" s="146"/>
      <c r="B2" s="150" t="s">
        <v>105</v>
      </c>
      <c r="C2" s="134"/>
      <c r="D2" s="150" t="s">
        <v>106</v>
      </c>
      <c r="E2" s="134"/>
      <c r="F2" s="150"/>
      <c r="G2" s="134"/>
      <c r="H2" s="150"/>
      <c r="I2" s="134"/>
    </row>
    <row r="3" spans="1:9" ht="15.75" customHeight="1">
      <c r="A3" s="123"/>
      <c r="B3" s="112"/>
      <c r="C3" s="65" t="s">
        <v>107</v>
      </c>
      <c r="D3" s="65"/>
      <c r="E3" s="65" t="s">
        <v>108</v>
      </c>
      <c r="F3" s="112"/>
      <c r="G3" s="112"/>
      <c r="H3" s="112"/>
      <c r="I3" s="112"/>
    </row>
    <row r="4" spans="1:9" ht="15.75" customHeight="1">
      <c r="A4" s="67" t="s">
        <v>87</v>
      </c>
      <c r="B4" s="96"/>
      <c r="C4" s="69">
        <v>0</v>
      </c>
      <c r="D4" s="113"/>
      <c r="E4" s="96"/>
      <c r="F4" s="96"/>
      <c r="G4" s="96"/>
      <c r="H4" s="113"/>
      <c r="I4" s="96"/>
    </row>
    <row r="5" spans="1:9" ht="15.75" customHeight="1">
      <c r="A5" s="67" t="s">
        <v>22</v>
      </c>
      <c r="B5" s="96"/>
      <c r="C5" s="69">
        <v>15</v>
      </c>
      <c r="D5" s="113"/>
      <c r="E5" s="96"/>
      <c r="F5" s="96"/>
      <c r="G5" s="96"/>
      <c r="H5" s="113"/>
      <c r="I5" s="96"/>
    </row>
    <row r="6" spans="1:9" ht="15.75" customHeight="1">
      <c r="A6" s="67" t="s">
        <v>23</v>
      </c>
      <c r="B6" s="96"/>
      <c r="C6" s="69">
        <v>15</v>
      </c>
      <c r="D6" s="113"/>
      <c r="E6" s="96"/>
      <c r="F6" s="96"/>
      <c r="G6" s="96"/>
      <c r="H6" s="113"/>
      <c r="I6" s="96"/>
    </row>
    <row r="7" spans="1:9" ht="15.75" customHeight="1">
      <c r="A7" s="67" t="s">
        <v>24</v>
      </c>
      <c r="B7" s="96"/>
      <c r="C7" s="69">
        <v>15</v>
      </c>
      <c r="D7" s="113"/>
      <c r="E7" s="96"/>
      <c r="F7" s="96"/>
      <c r="G7" s="96"/>
      <c r="H7" s="113"/>
      <c r="I7" s="96"/>
    </row>
    <row r="8" spans="1:9" ht="15.75" customHeight="1">
      <c r="A8" s="67" t="s">
        <v>25</v>
      </c>
      <c r="B8" s="96"/>
      <c r="C8" s="69">
        <v>0</v>
      </c>
      <c r="D8" s="113"/>
      <c r="E8" s="96"/>
      <c r="F8" s="96"/>
      <c r="G8" s="96"/>
      <c r="H8" s="113"/>
      <c r="I8" s="96"/>
    </row>
    <row r="9" spans="1:9" ht="15.75" customHeight="1">
      <c r="A9" s="67" t="s">
        <v>26</v>
      </c>
      <c r="B9" s="96"/>
      <c r="C9" s="69">
        <v>0</v>
      </c>
      <c r="D9" s="113"/>
      <c r="E9" s="96"/>
      <c r="F9" s="96"/>
      <c r="G9" s="96"/>
      <c r="H9" s="113"/>
      <c r="I9" s="96"/>
    </row>
    <row r="10" spans="1:9" ht="15.75" customHeight="1">
      <c r="A10" s="67" t="s">
        <v>27</v>
      </c>
      <c r="B10" s="113"/>
      <c r="C10" s="69">
        <v>15</v>
      </c>
      <c r="D10" s="113"/>
      <c r="E10" s="96"/>
      <c r="F10" s="96"/>
      <c r="G10" s="96"/>
      <c r="H10" s="113"/>
      <c r="I10" s="96"/>
    </row>
    <row r="11" spans="1:9" ht="15.75" customHeight="1">
      <c r="A11" s="67" t="s">
        <v>28</v>
      </c>
      <c r="B11" s="113"/>
      <c r="C11" s="69">
        <v>0</v>
      </c>
      <c r="D11" s="113"/>
      <c r="E11" s="96"/>
      <c r="F11" s="96"/>
      <c r="G11" s="96"/>
      <c r="H11" s="113"/>
      <c r="I11" s="96"/>
    </row>
    <row r="12" spans="1:9" ht="15.75" customHeight="1">
      <c r="A12" s="67" t="s">
        <v>88</v>
      </c>
      <c r="B12" s="113"/>
      <c r="C12" s="69">
        <v>0</v>
      </c>
      <c r="D12" s="113"/>
      <c r="E12" s="96"/>
      <c r="F12" s="96"/>
      <c r="G12" s="96"/>
      <c r="H12" s="113"/>
      <c r="I12" s="96"/>
    </row>
    <row r="13" spans="1:9" ht="15.75" customHeight="1">
      <c r="A13" s="67" t="s">
        <v>30</v>
      </c>
      <c r="B13" s="113"/>
      <c r="C13" s="69">
        <v>0</v>
      </c>
      <c r="D13" s="113"/>
      <c r="E13" s="96"/>
      <c r="F13" s="96"/>
      <c r="G13" s="96"/>
      <c r="H13" s="113"/>
      <c r="I13" s="96"/>
    </row>
    <row r="14" spans="1:9" ht="15.75" customHeight="1">
      <c r="A14" s="67" t="s">
        <v>31</v>
      </c>
      <c r="B14" s="113"/>
      <c r="C14" s="96"/>
      <c r="D14" s="113"/>
      <c r="E14" s="96"/>
      <c r="F14" s="96"/>
      <c r="G14" s="96"/>
      <c r="H14" s="113"/>
      <c r="I14" s="96"/>
    </row>
    <row r="15" spans="1:9" ht="15.75" customHeight="1">
      <c r="A15" s="67" t="s">
        <v>32</v>
      </c>
      <c r="B15" s="96"/>
      <c r="C15" s="96"/>
      <c r="D15" s="113"/>
      <c r="E15" s="96"/>
      <c r="F15" s="96"/>
      <c r="G15" s="96"/>
      <c r="H15" s="113"/>
      <c r="I15" s="96"/>
    </row>
    <row r="16" spans="1:9" ht="15.75" customHeight="1">
      <c r="A16" s="67" t="s">
        <v>33</v>
      </c>
      <c r="B16" s="96"/>
      <c r="C16" s="96"/>
      <c r="D16" s="113"/>
      <c r="E16" s="96"/>
      <c r="F16" s="96"/>
      <c r="G16" s="96"/>
      <c r="H16" s="113"/>
      <c r="I16" s="96"/>
    </row>
    <row r="17" spans="1:9" ht="15.75" customHeight="1">
      <c r="A17" s="67" t="s">
        <v>34</v>
      </c>
      <c r="B17" s="96"/>
      <c r="C17" s="96"/>
      <c r="D17" s="113"/>
      <c r="E17" s="96"/>
      <c r="F17" s="96"/>
      <c r="G17" s="96"/>
      <c r="H17" s="113"/>
      <c r="I17" s="96"/>
    </row>
    <row r="18" spans="1:9" ht="15.75" customHeight="1">
      <c r="A18" s="67" t="s">
        <v>35</v>
      </c>
      <c r="B18" s="96"/>
      <c r="C18" s="96"/>
      <c r="D18" s="113"/>
      <c r="E18" s="96"/>
      <c r="F18" s="96"/>
      <c r="G18" s="96"/>
      <c r="H18" s="113"/>
      <c r="I18" s="96"/>
    </row>
    <row r="19" spans="1:9" ht="15.75" customHeight="1">
      <c r="A19" s="67" t="s">
        <v>36</v>
      </c>
      <c r="B19" s="96"/>
      <c r="C19" s="96"/>
      <c r="D19" s="113"/>
      <c r="E19" s="96"/>
      <c r="F19" s="96"/>
      <c r="G19" s="96"/>
      <c r="H19" s="113"/>
      <c r="I19" s="96"/>
    </row>
    <row r="20" spans="1:9" ht="15.75" customHeight="1">
      <c r="A20" s="67" t="s">
        <v>109</v>
      </c>
      <c r="B20" s="96"/>
      <c r="C20" s="96"/>
      <c r="D20" s="113"/>
      <c r="E20" s="96"/>
      <c r="F20" s="96"/>
      <c r="G20" s="96"/>
      <c r="H20" s="113"/>
      <c r="I20" s="96"/>
    </row>
    <row r="21" spans="1:9" ht="15.75" customHeight="1">
      <c r="A21" s="67" t="s">
        <v>38</v>
      </c>
      <c r="B21" s="96"/>
      <c r="C21" s="96"/>
      <c r="D21" s="113"/>
      <c r="E21" s="96"/>
      <c r="F21" s="96"/>
      <c r="G21" s="96"/>
      <c r="H21" s="113"/>
      <c r="I21" s="96"/>
    </row>
    <row r="22" spans="1:9" ht="15.75" customHeight="1">
      <c r="A22" s="67" t="s">
        <v>39</v>
      </c>
      <c r="B22" s="96"/>
      <c r="C22" s="96"/>
      <c r="D22" s="113"/>
      <c r="E22" s="96"/>
      <c r="F22" s="96"/>
      <c r="G22" s="96"/>
      <c r="H22" s="113"/>
      <c r="I22" s="96"/>
    </row>
    <row r="23" spans="1:9" ht="15.75" customHeight="1"/>
    <row r="24" spans="1:9" ht="15.75" customHeight="1">
      <c r="F24" s="44"/>
    </row>
    <row r="25" spans="1:9" ht="15.75" customHeight="1"/>
    <row r="26" spans="1:9" ht="15.75" customHeight="1"/>
    <row r="27" spans="1:9" ht="15.75" customHeight="1"/>
    <row r="28" spans="1:9" ht="15.75" customHeight="1"/>
    <row r="29" spans="1:9" ht="15.75" customHeight="1"/>
    <row r="30" spans="1:9" ht="15.75" customHeight="1"/>
    <row r="31" spans="1:9" ht="15.75" customHeight="1"/>
    <row r="32" spans="1:9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">
    <mergeCell ref="A1:A3"/>
    <mergeCell ref="B1:I1"/>
    <mergeCell ref="B2:C2"/>
    <mergeCell ref="D2:E2"/>
    <mergeCell ref="F2:G2"/>
    <mergeCell ref="H2:I2"/>
  </mergeCells>
  <conditionalFormatting sqref="B1:I1">
    <cfRule type="notContainsBlanks" dxfId="2" priority="1">
      <formula>LEN(TRIM(B1))&gt;0</formula>
    </cfRule>
  </conditionalFormatting>
  <printOptions horizontalCentered="1" gridLines="1"/>
  <pageMargins left="0.7" right="0.7" top="0.75" bottom="0.75" header="0" footer="0"/>
  <pageSetup paperSize="9" fitToHeight="0" pageOrder="overThenDown" orientation="portrait" cellComments="atEnd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outlinePr summaryBelow="0" summaryRight="0"/>
    <pageSetUpPr fitToPage="1"/>
  </sheetPr>
  <dimension ref="A1:L1000"/>
  <sheetViews>
    <sheetView workbookViewId="0">
      <pane xSplit="1" topLeftCell="B1" activePane="topRight" state="frozen"/>
      <selection pane="topRight" activeCell="C2" sqref="C2"/>
    </sheetView>
  </sheetViews>
  <sheetFormatPr defaultColWidth="12.5703125" defaultRowHeight="15" customHeight="1"/>
  <cols>
    <col min="1" max="1" width="27.5703125" customWidth="1"/>
    <col min="2" max="2" width="26.7109375" customWidth="1"/>
    <col min="3" max="3" width="30.42578125" customWidth="1"/>
    <col min="4" max="26" width="11" customWidth="1"/>
  </cols>
  <sheetData>
    <row r="1" spans="1:12" ht="72" customHeight="1">
      <c r="A1" s="151" t="s">
        <v>110</v>
      </c>
      <c r="B1" s="152"/>
      <c r="C1" s="153"/>
      <c r="D1" s="44"/>
      <c r="E1" s="44"/>
      <c r="F1" s="44"/>
      <c r="G1" s="44"/>
      <c r="H1" s="44"/>
      <c r="I1" s="44"/>
      <c r="J1" s="44"/>
      <c r="K1" s="44"/>
      <c r="L1" s="44"/>
    </row>
    <row r="2" spans="1:12" ht="82.5" customHeight="1">
      <c r="A2" s="114" t="s">
        <v>91</v>
      </c>
      <c r="B2" s="115" t="s">
        <v>85</v>
      </c>
      <c r="C2" s="116" t="s">
        <v>111</v>
      </c>
      <c r="D2" s="44"/>
      <c r="E2" s="44"/>
      <c r="F2" s="44"/>
      <c r="G2" s="44"/>
      <c r="H2" s="44"/>
      <c r="I2" s="44"/>
      <c r="J2" s="44"/>
      <c r="K2" s="44"/>
      <c r="L2" s="44"/>
    </row>
    <row r="3" spans="1:12" ht="15.75" customHeight="1">
      <c r="A3" s="117" t="s">
        <v>87</v>
      </c>
      <c r="B3" s="118">
        <v>92.73</v>
      </c>
      <c r="C3" s="119">
        <v>10</v>
      </c>
      <c r="D3" s="44"/>
      <c r="E3" s="44"/>
      <c r="F3" s="44"/>
      <c r="G3" s="44"/>
      <c r="H3" s="44"/>
      <c r="I3" s="44"/>
      <c r="J3" s="44"/>
      <c r="K3" s="44"/>
      <c r="L3" s="44"/>
    </row>
    <row r="4" spans="1:12" ht="15.75" customHeight="1">
      <c r="A4" s="120" t="s">
        <v>22</v>
      </c>
      <c r="B4" s="119">
        <v>91.24</v>
      </c>
      <c r="C4" s="119">
        <v>10</v>
      </c>
      <c r="D4" s="44"/>
      <c r="E4" s="44"/>
      <c r="F4" s="44"/>
      <c r="G4" s="44"/>
      <c r="H4" s="44"/>
      <c r="I4" s="44"/>
      <c r="J4" s="44"/>
      <c r="K4" s="44"/>
      <c r="L4" s="44"/>
    </row>
    <row r="5" spans="1:12" ht="15.75" customHeight="1">
      <c r="A5" s="120" t="s">
        <v>23</v>
      </c>
      <c r="B5" s="119">
        <v>97.21</v>
      </c>
      <c r="C5" s="119">
        <v>10</v>
      </c>
      <c r="D5" s="44"/>
      <c r="E5" s="44"/>
      <c r="F5" s="44"/>
      <c r="G5" s="44"/>
      <c r="H5" s="44"/>
      <c r="I5" s="44"/>
      <c r="J5" s="44"/>
      <c r="K5" s="44"/>
      <c r="L5" s="44"/>
    </row>
    <row r="6" spans="1:12" ht="15.75" customHeight="1">
      <c r="A6" s="120" t="s">
        <v>24</v>
      </c>
      <c r="B6" s="119">
        <v>87.36</v>
      </c>
      <c r="C6" s="119">
        <v>10</v>
      </c>
      <c r="D6" s="44"/>
      <c r="E6" s="44"/>
      <c r="F6" s="44"/>
      <c r="G6" s="44"/>
      <c r="H6" s="44"/>
      <c r="I6" s="44"/>
      <c r="J6" s="44"/>
      <c r="K6" s="44"/>
      <c r="L6" s="44"/>
    </row>
    <row r="7" spans="1:12" ht="15.75" customHeight="1">
      <c r="A7" s="120" t="s">
        <v>25</v>
      </c>
      <c r="B7" s="119">
        <v>77.53</v>
      </c>
      <c r="C7" s="119">
        <v>10</v>
      </c>
      <c r="D7" s="44"/>
      <c r="E7" s="44"/>
      <c r="F7" s="44"/>
      <c r="G7" s="44"/>
      <c r="H7" s="44"/>
      <c r="I7" s="44"/>
      <c r="J7" s="44"/>
      <c r="K7" s="44"/>
      <c r="L7" s="44"/>
    </row>
    <row r="8" spans="1:12" ht="15.75" customHeight="1">
      <c r="A8" s="120" t="s">
        <v>26</v>
      </c>
      <c r="B8" s="119">
        <v>79.14</v>
      </c>
      <c r="C8" s="119">
        <v>10</v>
      </c>
      <c r="D8" s="44"/>
      <c r="E8" s="44"/>
      <c r="F8" s="44"/>
      <c r="G8" s="44"/>
      <c r="H8" s="44"/>
      <c r="I8" s="44"/>
      <c r="J8" s="44"/>
      <c r="K8" s="44"/>
      <c r="L8" s="44"/>
    </row>
    <row r="9" spans="1:12" ht="15.75" customHeight="1">
      <c r="A9" s="120" t="s">
        <v>30</v>
      </c>
      <c r="B9" s="119">
        <v>55.55</v>
      </c>
      <c r="C9" s="119">
        <v>0</v>
      </c>
      <c r="D9" s="44"/>
      <c r="E9" s="44"/>
      <c r="F9" s="44"/>
      <c r="G9" s="44"/>
      <c r="H9" s="44"/>
      <c r="I9" s="44"/>
      <c r="J9" s="44"/>
      <c r="K9" s="44"/>
      <c r="L9" s="44"/>
    </row>
    <row r="10" spans="1:12" ht="15.75" customHeight="1">
      <c r="A10" s="120" t="s">
        <v>28</v>
      </c>
      <c r="B10" s="119">
        <v>74.48</v>
      </c>
      <c r="C10" s="119">
        <v>0</v>
      </c>
      <c r="D10" s="44"/>
      <c r="E10" s="44"/>
      <c r="F10" s="44"/>
      <c r="G10" s="44"/>
      <c r="H10" s="44"/>
      <c r="I10" s="44"/>
      <c r="J10" s="44"/>
      <c r="K10" s="44"/>
      <c r="L10" s="44"/>
    </row>
    <row r="11" spans="1:12" ht="15.75" customHeight="1">
      <c r="A11" s="120" t="s">
        <v>88</v>
      </c>
      <c r="B11" s="119">
        <v>83.95</v>
      </c>
      <c r="C11" s="119">
        <v>10</v>
      </c>
      <c r="D11" s="44"/>
      <c r="E11" s="44"/>
      <c r="F11" s="44"/>
      <c r="G11" s="44"/>
      <c r="H11" s="44"/>
      <c r="I11" s="44"/>
      <c r="J11" s="44"/>
      <c r="K11" s="44"/>
      <c r="L11" s="44"/>
    </row>
    <row r="12" spans="1:12" ht="15.75" customHeight="1">
      <c r="A12" s="120" t="s">
        <v>27</v>
      </c>
      <c r="B12" s="119">
        <v>75.77</v>
      </c>
      <c r="C12" s="119">
        <v>10</v>
      </c>
      <c r="D12" s="44"/>
      <c r="E12" s="44"/>
      <c r="F12" s="44"/>
      <c r="G12" s="44"/>
      <c r="H12" s="44"/>
      <c r="I12" s="44"/>
      <c r="J12" s="44"/>
      <c r="K12" s="44"/>
      <c r="L12" s="44"/>
    </row>
    <row r="13" spans="1:12" ht="15.75" customHeight="1">
      <c r="A13" s="120" t="s">
        <v>31</v>
      </c>
      <c r="B13" s="119">
        <v>75.2</v>
      </c>
      <c r="C13" s="119">
        <v>10</v>
      </c>
      <c r="D13" s="44"/>
      <c r="E13" s="44"/>
      <c r="F13" s="44"/>
      <c r="G13" s="44"/>
      <c r="H13" s="44"/>
      <c r="I13" s="44"/>
      <c r="J13" s="44"/>
      <c r="K13" s="44"/>
      <c r="L13" s="44"/>
    </row>
    <row r="14" spans="1:12" ht="15.75" customHeight="1">
      <c r="A14" s="120" t="s">
        <v>32</v>
      </c>
      <c r="B14" s="119">
        <v>92.52</v>
      </c>
      <c r="C14" s="119">
        <v>10</v>
      </c>
      <c r="D14" s="44"/>
      <c r="E14" s="44"/>
      <c r="F14" s="44"/>
      <c r="G14" s="44"/>
      <c r="H14" s="44"/>
      <c r="I14" s="44"/>
      <c r="J14" s="44"/>
      <c r="K14" s="44"/>
      <c r="L14" s="44"/>
    </row>
    <row r="15" spans="1:12" ht="15.75" customHeight="1">
      <c r="A15" s="120" t="s">
        <v>33</v>
      </c>
      <c r="B15" s="119">
        <v>75.459999999999994</v>
      </c>
      <c r="C15" s="119">
        <v>10</v>
      </c>
      <c r="D15" s="44"/>
      <c r="E15" s="44"/>
      <c r="F15" s="44"/>
      <c r="G15" s="44"/>
      <c r="H15" s="44"/>
      <c r="I15" s="44"/>
      <c r="J15" s="44"/>
      <c r="K15" s="44"/>
      <c r="L15" s="44"/>
    </row>
    <row r="16" spans="1:12" ht="15.75" customHeight="1">
      <c r="A16" s="120" t="s">
        <v>34</v>
      </c>
      <c r="B16" s="119">
        <v>90.23</v>
      </c>
      <c r="C16" s="119">
        <v>10</v>
      </c>
      <c r="D16" s="44"/>
      <c r="E16" s="44"/>
      <c r="F16" s="44"/>
      <c r="G16" s="44"/>
      <c r="H16" s="44"/>
      <c r="I16" s="44"/>
      <c r="J16" s="44"/>
      <c r="K16" s="44"/>
      <c r="L16" s="44"/>
    </row>
    <row r="17" spans="1:12" ht="15.75" customHeight="1">
      <c r="A17" s="120" t="s">
        <v>35</v>
      </c>
      <c r="B17" s="119">
        <v>74.56</v>
      </c>
      <c r="C17" s="119">
        <v>0</v>
      </c>
      <c r="D17" s="44"/>
      <c r="E17" s="44"/>
      <c r="F17" s="44"/>
      <c r="G17" s="44"/>
      <c r="H17" s="44"/>
      <c r="I17" s="44"/>
      <c r="J17" s="44"/>
      <c r="K17" s="44"/>
      <c r="L17" s="44"/>
    </row>
    <row r="18" spans="1:12" ht="15.75" customHeight="1">
      <c r="A18" s="120" t="s">
        <v>36</v>
      </c>
      <c r="B18" s="119">
        <v>74.95</v>
      </c>
      <c r="C18" s="119">
        <v>0</v>
      </c>
      <c r="D18" s="44"/>
      <c r="E18" s="44"/>
      <c r="F18" s="44"/>
      <c r="G18" s="44"/>
      <c r="H18" s="44"/>
      <c r="I18" s="44"/>
      <c r="J18" s="44"/>
      <c r="K18" s="44"/>
      <c r="L18" s="44"/>
    </row>
    <row r="19" spans="1:12" ht="15.75" customHeight="1">
      <c r="A19" s="120" t="s">
        <v>109</v>
      </c>
      <c r="B19" s="119">
        <v>81.63</v>
      </c>
      <c r="C19" s="119">
        <v>10</v>
      </c>
      <c r="D19" s="44"/>
      <c r="E19" s="44"/>
      <c r="F19" s="44"/>
      <c r="G19" s="44"/>
      <c r="H19" s="44"/>
      <c r="I19" s="44"/>
      <c r="J19" s="44"/>
      <c r="K19" s="44"/>
      <c r="L19" s="44"/>
    </row>
    <row r="20" spans="1:12" ht="15.75" customHeight="1">
      <c r="A20" s="120" t="s">
        <v>38</v>
      </c>
      <c r="B20" s="119">
        <v>87.25</v>
      </c>
      <c r="C20" s="119">
        <v>10</v>
      </c>
      <c r="D20" s="44"/>
      <c r="E20" s="44"/>
      <c r="F20" s="44"/>
      <c r="G20" s="44"/>
      <c r="H20" s="44"/>
      <c r="I20" s="44"/>
      <c r="J20" s="44"/>
      <c r="K20" s="44"/>
      <c r="L20" s="44"/>
    </row>
    <row r="21" spans="1:12" ht="15.75" customHeight="1">
      <c r="A21" s="120" t="s">
        <v>39</v>
      </c>
      <c r="B21" s="119">
        <v>87.32</v>
      </c>
      <c r="C21" s="119">
        <v>10</v>
      </c>
      <c r="D21" s="44"/>
      <c r="E21" s="44"/>
      <c r="F21" s="44"/>
      <c r="G21" s="44"/>
      <c r="H21" s="44"/>
      <c r="I21" s="44"/>
      <c r="J21" s="44"/>
      <c r="K21" s="44"/>
      <c r="L21" s="44"/>
    </row>
    <row r="22" spans="1:12" ht="15.75" customHeight="1">
      <c r="A22" s="44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</row>
    <row r="23" spans="1:12" ht="15.75" customHeight="1">
      <c r="A23" s="44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</row>
    <row r="24" spans="1:12" ht="15.75" customHeight="1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</row>
    <row r="25" spans="1:12" ht="15.75" customHeight="1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</row>
    <row r="26" spans="1:12" ht="15.75" customHeight="1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</row>
    <row r="27" spans="1:12" ht="15.75" customHeight="1">
      <c r="A27" s="44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</row>
    <row r="28" spans="1:12" ht="15.75" customHeight="1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</row>
    <row r="29" spans="1:12" ht="15.75" customHeight="1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</row>
    <row r="30" spans="1:12" ht="15.75" customHeight="1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</row>
    <row r="31" spans="1:12" ht="15.75" customHeight="1">
      <c r="A31" s="44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</row>
    <row r="32" spans="1:12" ht="15.75" customHeight="1">
      <c r="A32" s="44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</row>
    <row r="33" spans="1:12" ht="15.75" customHeight="1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</row>
    <row r="34" spans="1:12" ht="15.75" customHeight="1">
      <c r="A34" s="44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</row>
    <row r="35" spans="1:12" ht="15.75" customHeight="1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</row>
    <row r="36" spans="1:12" ht="15.75" customHeight="1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</row>
    <row r="37" spans="1:12" ht="15.75" customHeight="1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</row>
    <row r="38" spans="1:12" ht="15.75" customHeight="1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</row>
    <row r="39" spans="1:12" ht="15.75" customHeight="1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</row>
    <row r="40" spans="1:12" ht="15.75" customHeight="1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</row>
    <row r="41" spans="1:12" ht="15.75" customHeight="1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</row>
    <row r="42" spans="1:12" ht="15.75" customHeight="1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</row>
    <row r="43" spans="1:12" ht="15.75" customHeight="1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</row>
    <row r="44" spans="1:12" ht="15.75" customHeight="1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</row>
    <row r="45" spans="1:12" ht="15.75" customHeight="1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</row>
    <row r="46" spans="1:12" ht="15.75" customHeight="1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</row>
    <row r="47" spans="1:12" ht="15.75" customHeight="1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</row>
    <row r="48" spans="1:12" ht="15.75" customHeight="1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</row>
    <row r="49" spans="1:12" ht="15.75" customHeight="1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</row>
    <row r="50" spans="1:12" ht="15.75" customHeight="1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</row>
    <row r="51" spans="1:12" ht="15.75" customHeight="1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</row>
    <row r="52" spans="1:12" ht="15.75" customHeight="1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</row>
    <row r="53" spans="1:12" ht="15.75" customHeight="1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</row>
    <row r="54" spans="1:12" ht="15.75" customHeight="1">
      <c r="A54" s="44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</row>
    <row r="55" spans="1:12" ht="15.75" customHeight="1">
      <c r="A55" s="44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</row>
    <row r="56" spans="1:12" ht="15.75" customHeight="1">
      <c r="A56" s="44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</row>
    <row r="57" spans="1:12" ht="15.75" customHeight="1">
      <c r="A57" s="44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</row>
    <row r="58" spans="1:12" ht="15.75" customHeight="1">
      <c r="A58" s="44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</row>
    <row r="59" spans="1:12" ht="15.75" customHeight="1">
      <c r="A59" s="44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</row>
    <row r="60" spans="1:12" ht="15.75" customHeight="1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</row>
    <row r="61" spans="1:12" ht="15.75" customHeight="1">
      <c r="A61" s="44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</row>
    <row r="62" spans="1:12" ht="15.75" customHeight="1">
      <c r="A62" s="44"/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</row>
    <row r="63" spans="1:12" ht="15.75" customHeight="1">
      <c r="A63" s="44"/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</row>
    <row r="64" spans="1:12" ht="15.75" customHeight="1">
      <c r="A64" s="44"/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</row>
    <row r="65" spans="1:12" ht="15.75" customHeight="1">
      <c r="A65" s="44"/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</row>
    <row r="66" spans="1:12" ht="15.75" customHeight="1">
      <c r="A66" s="44"/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</row>
    <row r="67" spans="1:12" ht="15.75" customHeight="1">
      <c r="A67" s="44"/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</row>
    <row r="68" spans="1:12" ht="15.75" customHeight="1">
      <c r="A68" s="44"/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</row>
    <row r="69" spans="1:12" ht="15.75" customHeight="1">
      <c r="A69" s="44"/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</row>
    <row r="70" spans="1:12" ht="15.75" customHeight="1">
      <c r="A70" s="44"/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</row>
    <row r="71" spans="1:12" ht="15.75" customHeight="1">
      <c r="A71" s="44"/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</row>
    <row r="72" spans="1:12" ht="15.75" customHeight="1">
      <c r="A72" s="44"/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</row>
    <row r="73" spans="1:12" ht="15.75" customHeight="1">
      <c r="A73" s="44"/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</row>
    <row r="74" spans="1:12" ht="15.75" customHeight="1">
      <c r="A74" s="44"/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</row>
    <row r="75" spans="1:12" ht="15.75" customHeight="1">
      <c r="A75" s="44"/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</row>
    <row r="76" spans="1:12" ht="15.75" customHeight="1">
      <c r="A76" s="44"/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</row>
    <row r="77" spans="1:12" ht="15.75" customHeight="1">
      <c r="A77" s="44"/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</row>
    <row r="78" spans="1:12" ht="15.75" customHeight="1">
      <c r="A78" s="44"/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</row>
    <row r="79" spans="1:12" ht="15.75" customHeight="1">
      <c r="A79" s="44"/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</row>
    <row r="80" spans="1:12" ht="15.75" customHeight="1">
      <c r="A80" s="44"/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</row>
    <row r="81" spans="1:12" ht="15.75" customHeight="1">
      <c r="A81" s="44"/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</row>
    <row r="82" spans="1:12" ht="15.75" customHeight="1">
      <c r="A82" s="44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</row>
    <row r="83" spans="1:12" ht="15.75" customHeight="1">
      <c r="A83" s="44"/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</row>
    <row r="84" spans="1:12" ht="15.75" customHeight="1">
      <c r="A84" s="44"/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</row>
    <row r="85" spans="1:12" ht="15.75" customHeight="1">
      <c r="A85" s="44"/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</row>
    <row r="86" spans="1:12" ht="15.75" customHeight="1">
      <c r="A86" s="44"/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</row>
    <row r="87" spans="1:12" ht="15.75" customHeight="1">
      <c r="A87" s="44"/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</row>
    <row r="88" spans="1:12" ht="15.75" customHeight="1">
      <c r="A88" s="44"/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</row>
    <row r="89" spans="1:12" ht="15.75" customHeight="1">
      <c r="A89" s="44"/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</row>
    <row r="90" spans="1:12" ht="15.75" customHeight="1">
      <c r="A90" s="44"/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4"/>
    </row>
    <row r="91" spans="1:12" ht="15.75" customHeight="1">
      <c r="A91" s="44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</row>
    <row r="92" spans="1:12" ht="15.75" customHeight="1">
      <c r="A92" s="44"/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</row>
    <row r="93" spans="1:12" ht="15.75" customHeight="1">
      <c r="A93" s="44"/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44"/>
    </row>
    <row r="94" spans="1:12" ht="15.75" customHeight="1">
      <c r="A94" s="44"/>
      <c r="B94" s="44"/>
      <c r="C94" s="44"/>
      <c r="D94" s="44"/>
      <c r="E94" s="44"/>
      <c r="F94" s="44"/>
      <c r="G94" s="44"/>
      <c r="H94" s="44"/>
      <c r="I94" s="44"/>
      <c r="J94" s="44"/>
      <c r="K94" s="44"/>
      <c r="L94" s="44"/>
    </row>
    <row r="95" spans="1:12" ht="15.75" customHeight="1">
      <c r="A95" s="44"/>
      <c r="B95" s="44"/>
      <c r="C95" s="44"/>
      <c r="D95" s="44"/>
      <c r="E95" s="44"/>
      <c r="F95" s="44"/>
      <c r="G95" s="44"/>
      <c r="H95" s="44"/>
      <c r="I95" s="44"/>
      <c r="J95" s="44"/>
      <c r="K95" s="44"/>
      <c r="L95" s="44"/>
    </row>
    <row r="96" spans="1:12" ht="15.75" customHeight="1">
      <c r="A96" s="44"/>
      <c r="B96" s="44"/>
      <c r="C96" s="44"/>
      <c r="D96" s="44"/>
      <c r="E96" s="44"/>
      <c r="F96" s="44"/>
      <c r="G96" s="44"/>
      <c r="H96" s="44"/>
      <c r="I96" s="44"/>
      <c r="J96" s="44"/>
      <c r="K96" s="44"/>
      <c r="L96" s="44"/>
    </row>
    <row r="97" spans="1:12" ht="15.75" customHeight="1">
      <c r="A97" s="44"/>
      <c r="B97" s="44"/>
      <c r="C97" s="44"/>
      <c r="D97" s="44"/>
      <c r="E97" s="44"/>
      <c r="F97" s="44"/>
      <c r="G97" s="44"/>
      <c r="H97" s="44"/>
      <c r="I97" s="44"/>
      <c r="J97" s="44"/>
      <c r="K97" s="44"/>
      <c r="L97" s="44"/>
    </row>
    <row r="98" spans="1:12" ht="15.75" customHeight="1">
      <c r="A98" s="44"/>
      <c r="B98" s="44"/>
      <c r="C98" s="44"/>
      <c r="D98" s="44"/>
      <c r="E98" s="44"/>
      <c r="F98" s="44"/>
      <c r="G98" s="44"/>
      <c r="H98" s="44"/>
      <c r="I98" s="44"/>
      <c r="J98" s="44"/>
      <c r="K98" s="44"/>
      <c r="L98" s="44"/>
    </row>
    <row r="99" spans="1:12" ht="15.75" customHeight="1">
      <c r="A99" s="44"/>
      <c r="B99" s="44"/>
      <c r="C99" s="44"/>
      <c r="D99" s="44"/>
      <c r="E99" s="44"/>
      <c r="F99" s="44"/>
      <c r="G99" s="44"/>
      <c r="H99" s="44"/>
      <c r="I99" s="44"/>
      <c r="J99" s="44"/>
      <c r="K99" s="44"/>
      <c r="L99" s="44"/>
    </row>
    <row r="100" spans="1:12" ht="15.75" customHeight="1">
      <c r="A100" s="44"/>
      <c r="B100" s="44"/>
      <c r="C100" s="44"/>
      <c r="D100" s="44"/>
      <c r="E100" s="44"/>
      <c r="F100" s="44"/>
      <c r="G100" s="44"/>
      <c r="H100" s="44"/>
      <c r="I100" s="44"/>
      <c r="J100" s="44"/>
      <c r="K100" s="44"/>
      <c r="L100" s="44"/>
    </row>
    <row r="101" spans="1:12" ht="15.75" customHeight="1">
      <c r="A101" s="44"/>
      <c r="B101" s="44"/>
      <c r="C101" s="44"/>
      <c r="D101" s="44"/>
      <c r="E101" s="44"/>
      <c r="F101" s="44"/>
      <c r="G101" s="44"/>
      <c r="H101" s="44"/>
      <c r="I101" s="44"/>
      <c r="J101" s="44"/>
      <c r="K101" s="44"/>
      <c r="L101" s="44"/>
    </row>
    <row r="102" spans="1:12" ht="15.75" customHeight="1">
      <c r="A102" s="44"/>
      <c r="B102" s="44"/>
      <c r="C102" s="44"/>
      <c r="D102" s="44"/>
      <c r="E102" s="44"/>
      <c r="F102" s="44"/>
      <c r="G102" s="44"/>
      <c r="H102" s="44"/>
      <c r="I102" s="44"/>
      <c r="J102" s="44"/>
      <c r="K102" s="44"/>
      <c r="L102" s="44"/>
    </row>
    <row r="103" spans="1:12" ht="15.75" customHeight="1">
      <c r="A103" s="44"/>
      <c r="B103" s="44"/>
      <c r="C103" s="44"/>
      <c r="D103" s="44"/>
      <c r="E103" s="44"/>
      <c r="F103" s="44"/>
      <c r="G103" s="44"/>
      <c r="H103" s="44"/>
      <c r="I103" s="44"/>
      <c r="J103" s="44"/>
      <c r="K103" s="44"/>
      <c r="L103" s="44"/>
    </row>
    <row r="104" spans="1:12" ht="15.75" customHeight="1">
      <c r="A104" s="44"/>
      <c r="B104" s="44"/>
      <c r="C104" s="44"/>
      <c r="D104" s="44"/>
      <c r="E104" s="44"/>
      <c r="F104" s="44"/>
      <c r="G104" s="44"/>
      <c r="H104" s="44"/>
      <c r="I104" s="44"/>
      <c r="J104" s="44"/>
      <c r="K104" s="44"/>
      <c r="L104" s="44"/>
    </row>
    <row r="105" spans="1:12" ht="15.75" customHeight="1">
      <c r="A105" s="44"/>
      <c r="B105" s="44"/>
      <c r="C105" s="44"/>
      <c r="D105" s="44"/>
      <c r="E105" s="44"/>
      <c r="F105" s="44"/>
      <c r="G105" s="44"/>
      <c r="H105" s="44"/>
      <c r="I105" s="44"/>
      <c r="J105" s="44"/>
      <c r="K105" s="44"/>
      <c r="L105" s="44"/>
    </row>
    <row r="106" spans="1:12" ht="15.75" customHeight="1">
      <c r="A106" s="44"/>
      <c r="B106" s="44"/>
      <c r="C106" s="44"/>
      <c r="D106" s="44"/>
      <c r="E106" s="44"/>
      <c r="F106" s="44"/>
      <c r="G106" s="44"/>
      <c r="H106" s="44"/>
      <c r="I106" s="44"/>
      <c r="J106" s="44"/>
      <c r="K106" s="44"/>
      <c r="L106" s="44"/>
    </row>
    <row r="107" spans="1:12" ht="15.75" customHeight="1">
      <c r="A107" s="44"/>
      <c r="B107" s="44"/>
      <c r="C107" s="44"/>
      <c r="D107" s="44"/>
      <c r="E107" s="44"/>
      <c r="F107" s="44"/>
      <c r="G107" s="44"/>
      <c r="H107" s="44"/>
      <c r="I107" s="44"/>
      <c r="J107" s="44"/>
      <c r="K107" s="44"/>
      <c r="L107" s="44"/>
    </row>
    <row r="108" spans="1:12" ht="15.75" customHeight="1">
      <c r="A108" s="44"/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</row>
    <row r="109" spans="1:12" ht="15.75" customHeight="1">
      <c r="A109" s="44"/>
      <c r="B109" s="44"/>
      <c r="C109" s="44"/>
      <c r="D109" s="44"/>
      <c r="E109" s="44"/>
      <c r="F109" s="44"/>
      <c r="G109" s="44"/>
      <c r="H109" s="44"/>
      <c r="I109" s="44"/>
      <c r="J109" s="44"/>
      <c r="K109" s="44"/>
      <c r="L109" s="44"/>
    </row>
    <row r="110" spans="1:12" ht="15.75" customHeight="1">
      <c r="A110" s="44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</row>
    <row r="111" spans="1:12" ht="15.75" customHeight="1">
      <c r="A111" s="44"/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</row>
    <row r="112" spans="1:12" ht="15.75" customHeight="1">
      <c r="A112" s="44"/>
      <c r="B112" s="44"/>
      <c r="C112" s="44"/>
      <c r="D112" s="44"/>
      <c r="E112" s="44"/>
      <c r="F112" s="44"/>
      <c r="G112" s="44"/>
      <c r="H112" s="44"/>
      <c r="I112" s="44"/>
      <c r="J112" s="44"/>
      <c r="K112" s="44"/>
      <c r="L112" s="44"/>
    </row>
    <row r="113" spans="1:12" ht="15.75" customHeight="1">
      <c r="A113" s="44"/>
      <c r="B113" s="44"/>
      <c r="C113" s="44"/>
      <c r="D113" s="44"/>
      <c r="E113" s="44"/>
      <c r="F113" s="44"/>
      <c r="G113" s="44"/>
      <c r="H113" s="44"/>
      <c r="I113" s="44"/>
      <c r="J113" s="44"/>
      <c r="K113" s="44"/>
      <c r="L113" s="44"/>
    </row>
    <row r="114" spans="1:12" ht="15.75" customHeight="1">
      <c r="A114" s="44"/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</row>
    <row r="115" spans="1:12" ht="15.75" customHeight="1">
      <c r="A115" s="44"/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44"/>
    </row>
    <row r="116" spans="1:12" ht="15.75" customHeight="1">
      <c r="A116" s="44"/>
      <c r="B116" s="44"/>
      <c r="C116" s="44"/>
      <c r="D116" s="44"/>
      <c r="E116" s="44"/>
      <c r="F116" s="44"/>
      <c r="G116" s="44"/>
      <c r="H116" s="44"/>
      <c r="I116" s="44"/>
      <c r="J116" s="44"/>
      <c r="K116" s="44"/>
      <c r="L116" s="44"/>
    </row>
    <row r="117" spans="1:12" ht="15.75" customHeight="1">
      <c r="A117" s="44"/>
      <c r="B117" s="44"/>
      <c r="C117" s="44"/>
      <c r="D117" s="44"/>
      <c r="E117" s="44"/>
      <c r="F117" s="44"/>
      <c r="G117" s="44"/>
      <c r="H117" s="44"/>
      <c r="I117" s="44"/>
      <c r="J117" s="44"/>
      <c r="K117" s="44"/>
      <c r="L117" s="44"/>
    </row>
    <row r="118" spans="1:12" ht="15.75" customHeight="1">
      <c r="A118" s="44"/>
      <c r="B118" s="44"/>
      <c r="C118" s="44"/>
      <c r="D118" s="44"/>
      <c r="E118" s="44"/>
      <c r="F118" s="44"/>
      <c r="G118" s="44"/>
      <c r="H118" s="44"/>
      <c r="I118" s="44"/>
      <c r="J118" s="44"/>
      <c r="K118" s="44"/>
      <c r="L118" s="44"/>
    </row>
    <row r="119" spans="1:12" ht="15.75" customHeight="1">
      <c r="A119" s="44"/>
      <c r="B119" s="44"/>
      <c r="C119" s="44"/>
      <c r="D119" s="44"/>
      <c r="E119" s="44"/>
      <c r="F119" s="44"/>
      <c r="G119" s="44"/>
      <c r="H119" s="44"/>
      <c r="I119" s="44"/>
      <c r="J119" s="44"/>
      <c r="K119" s="44"/>
      <c r="L119" s="44"/>
    </row>
    <row r="120" spans="1:12" ht="15.75" customHeight="1">
      <c r="A120" s="44"/>
      <c r="B120" s="44"/>
      <c r="C120" s="44"/>
      <c r="D120" s="44"/>
      <c r="E120" s="44"/>
      <c r="F120" s="44"/>
      <c r="G120" s="44"/>
      <c r="H120" s="44"/>
      <c r="I120" s="44"/>
      <c r="J120" s="44"/>
      <c r="K120" s="44"/>
      <c r="L120" s="44"/>
    </row>
    <row r="121" spans="1:12" ht="15.75" customHeight="1">
      <c r="A121" s="44"/>
      <c r="B121" s="44"/>
      <c r="C121" s="44"/>
      <c r="D121" s="44"/>
      <c r="E121" s="44"/>
      <c r="F121" s="44"/>
      <c r="G121" s="44"/>
      <c r="H121" s="44"/>
      <c r="I121" s="44"/>
      <c r="J121" s="44"/>
      <c r="K121" s="44"/>
      <c r="L121" s="44"/>
    </row>
    <row r="122" spans="1:12" ht="15.75" customHeight="1">
      <c r="A122" s="44"/>
      <c r="B122" s="44"/>
      <c r="C122" s="44"/>
      <c r="D122" s="44"/>
      <c r="E122" s="44"/>
      <c r="F122" s="44"/>
      <c r="G122" s="44"/>
      <c r="H122" s="44"/>
      <c r="I122" s="44"/>
      <c r="J122" s="44"/>
      <c r="K122" s="44"/>
      <c r="L122" s="44"/>
    </row>
    <row r="123" spans="1:12" ht="15.75" customHeight="1">
      <c r="A123" s="44"/>
      <c r="B123" s="44"/>
      <c r="C123" s="44"/>
      <c r="D123" s="44"/>
      <c r="E123" s="44"/>
      <c r="F123" s="44"/>
      <c r="G123" s="44"/>
      <c r="H123" s="44"/>
      <c r="I123" s="44"/>
      <c r="J123" s="44"/>
      <c r="K123" s="44"/>
      <c r="L123" s="44"/>
    </row>
    <row r="124" spans="1:12" ht="15.75" customHeight="1">
      <c r="A124" s="44"/>
      <c r="B124" s="44"/>
      <c r="C124" s="44"/>
      <c r="D124" s="44"/>
      <c r="E124" s="44"/>
      <c r="F124" s="44"/>
      <c r="G124" s="44"/>
      <c r="H124" s="44"/>
      <c r="I124" s="44"/>
      <c r="J124" s="44"/>
      <c r="K124" s="44"/>
      <c r="L124" s="44"/>
    </row>
    <row r="125" spans="1:12" ht="15.75" customHeight="1">
      <c r="A125" s="44"/>
      <c r="B125" s="44"/>
      <c r="C125" s="44"/>
      <c r="D125" s="44"/>
      <c r="E125" s="44"/>
      <c r="F125" s="44"/>
      <c r="G125" s="44"/>
      <c r="H125" s="44"/>
      <c r="I125" s="44"/>
      <c r="J125" s="44"/>
      <c r="K125" s="44"/>
      <c r="L125" s="44"/>
    </row>
    <row r="126" spans="1:12" ht="15.75" customHeight="1">
      <c r="A126" s="44"/>
      <c r="B126" s="44"/>
      <c r="C126" s="44"/>
      <c r="D126" s="44"/>
      <c r="E126" s="44"/>
      <c r="F126" s="44"/>
      <c r="G126" s="44"/>
      <c r="H126" s="44"/>
      <c r="I126" s="44"/>
      <c r="J126" s="44"/>
      <c r="K126" s="44"/>
      <c r="L126" s="44"/>
    </row>
    <row r="127" spans="1:12" ht="15.75" customHeight="1">
      <c r="A127" s="44"/>
      <c r="B127" s="44"/>
      <c r="C127" s="44"/>
      <c r="D127" s="44"/>
      <c r="E127" s="44"/>
      <c r="F127" s="44"/>
      <c r="G127" s="44"/>
      <c r="H127" s="44"/>
      <c r="I127" s="44"/>
      <c r="J127" s="44"/>
      <c r="K127" s="44"/>
      <c r="L127" s="44"/>
    </row>
    <row r="128" spans="1:12" ht="15.75" customHeight="1">
      <c r="A128" s="44"/>
      <c r="B128" s="44"/>
      <c r="C128" s="44"/>
      <c r="D128" s="44"/>
      <c r="E128" s="44"/>
      <c r="F128" s="44"/>
      <c r="G128" s="44"/>
      <c r="H128" s="44"/>
      <c r="I128" s="44"/>
      <c r="J128" s="44"/>
      <c r="K128" s="44"/>
      <c r="L128" s="44"/>
    </row>
    <row r="129" spans="1:12" ht="15.75" customHeight="1">
      <c r="A129" s="44"/>
      <c r="B129" s="44"/>
      <c r="C129" s="44"/>
      <c r="D129" s="44"/>
      <c r="E129" s="44"/>
      <c r="F129" s="44"/>
      <c r="G129" s="44"/>
      <c r="H129" s="44"/>
      <c r="I129" s="44"/>
      <c r="J129" s="44"/>
      <c r="K129" s="44"/>
      <c r="L129" s="44"/>
    </row>
    <row r="130" spans="1:12" ht="15.75" customHeight="1">
      <c r="A130" s="44"/>
      <c r="B130" s="44"/>
      <c r="C130" s="44"/>
      <c r="D130" s="44"/>
      <c r="E130" s="44"/>
      <c r="F130" s="44"/>
      <c r="G130" s="44"/>
      <c r="H130" s="44"/>
      <c r="I130" s="44"/>
      <c r="J130" s="44"/>
      <c r="K130" s="44"/>
      <c r="L130" s="44"/>
    </row>
    <row r="131" spans="1:12" ht="15.75" customHeight="1">
      <c r="A131" s="44"/>
      <c r="B131" s="44"/>
      <c r="C131" s="44"/>
      <c r="D131" s="44"/>
      <c r="E131" s="44"/>
      <c r="F131" s="44"/>
      <c r="G131" s="44"/>
      <c r="H131" s="44"/>
      <c r="I131" s="44"/>
      <c r="J131" s="44"/>
      <c r="K131" s="44"/>
      <c r="L131" s="44"/>
    </row>
    <row r="132" spans="1:12" ht="15.75" customHeight="1">
      <c r="A132" s="44"/>
      <c r="B132" s="44"/>
      <c r="C132" s="44"/>
      <c r="D132" s="44"/>
      <c r="E132" s="44"/>
      <c r="F132" s="44"/>
      <c r="G132" s="44"/>
      <c r="H132" s="44"/>
      <c r="I132" s="44"/>
      <c r="J132" s="44"/>
      <c r="K132" s="44"/>
      <c r="L132" s="44"/>
    </row>
    <row r="133" spans="1:12" ht="15.75" customHeight="1">
      <c r="A133" s="44"/>
      <c r="B133" s="44"/>
      <c r="C133" s="44"/>
      <c r="D133" s="44"/>
      <c r="E133" s="44"/>
      <c r="F133" s="44"/>
      <c r="G133" s="44"/>
      <c r="H133" s="44"/>
      <c r="I133" s="44"/>
      <c r="J133" s="44"/>
      <c r="K133" s="44"/>
      <c r="L133" s="44"/>
    </row>
    <row r="134" spans="1:12" ht="15.75" customHeight="1">
      <c r="A134" s="44"/>
      <c r="B134" s="44"/>
      <c r="C134" s="44"/>
      <c r="D134" s="44"/>
      <c r="E134" s="44"/>
      <c r="F134" s="44"/>
      <c r="G134" s="44"/>
      <c r="H134" s="44"/>
      <c r="I134" s="44"/>
      <c r="J134" s="44"/>
      <c r="K134" s="44"/>
      <c r="L134" s="44"/>
    </row>
    <row r="135" spans="1:12" ht="15.75" customHeight="1">
      <c r="A135" s="44"/>
      <c r="B135" s="44"/>
      <c r="C135" s="44"/>
      <c r="D135" s="44"/>
      <c r="E135" s="44"/>
      <c r="F135" s="44"/>
      <c r="G135" s="44"/>
      <c r="H135" s="44"/>
      <c r="I135" s="44"/>
      <c r="J135" s="44"/>
      <c r="K135" s="44"/>
      <c r="L135" s="44"/>
    </row>
    <row r="136" spans="1:12" ht="15.75" customHeight="1">
      <c r="A136" s="44"/>
      <c r="B136" s="44"/>
      <c r="C136" s="44"/>
      <c r="D136" s="44"/>
      <c r="E136" s="44"/>
      <c r="F136" s="44"/>
      <c r="G136" s="44"/>
      <c r="H136" s="44"/>
      <c r="I136" s="44"/>
      <c r="J136" s="44"/>
      <c r="K136" s="44"/>
      <c r="L136" s="44"/>
    </row>
    <row r="137" spans="1:12" ht="15.75" customHeight="1">
      <c r="A137" s="44"/>
      <c r="B137" s="44"/>
      <c r="C137" s="44"/>
      <c r="D137" s="44"/>
      <c r="E137" s="44"/>
      <c r="F137" s="44"/>
      <c r="G137" s="44"/>
      <c r="H137" s="44"/>
      <c r="I137" s="44"/>
      <c r="J137" s="44"/>
      <c r="K137" s="44"/>
      <c r="L137" s="44"/>
    </row>
    <row r="138" spans="1:12" ht="15.75" customHeight="1">
      <c r="A138" s="44"/>
      <c r="B138" s="44"/>
      <c r="C138" s="44"/>
      <c r="D138" s="44"/>
      <c r="E138" s="44"/>
      <c r="F138" s="44"/>
      <c r="G138" s="44"/>
      <c r="H138" s="44"/>
      <c r="I138" s="44"/>
      <c r="J138" s="44"/>
      <c r="K138" s="44"/>
      <c r="L138" s="44"/>
    </row>
    <row r="139" spans="1:12" ht="15.75" customHeight="1">
      <c r="A139" s="44"/>
      <c r="B139" s="44"/>
      <c r="C139" s="44"/>
      <c r="D139" s="44"/>
      <c r="E139" s="44"/>
      <c r="F139" s="44"/>
      <c r="G139" s="44"/>
      <c r="H139" s="44"/>
      <c r="I139" s="44"/>
      <c r="J139" s="44"/>
      <c r="K139" s="44"/>
      <c r="L139" s="44"/>
    </row>
    <row r="140" spans="1:12" ht="15.75" customHeight="1">
      <c r="A140" s="44"/>
      <c r="B140" s="44"/>
      <c r="C140" s="44"/>
      <c r="D140" s="44"/>
      <c r="E140" s="44"/>
      <c r="F140" s="44"/>
      <c r="G140" s="44"/>
      <c r="H140" s="44"/>
      <c r="I140" s="44"/>
      <c r="J140" s="44"/>
      <c r="K140" s="44"/>
      <c r="L140" s="44"/>
    </row>
    <row r="141" spans="1:12" ht="15.75" customHeight="1">
      <c r="A141" s="44"/>
      <c r="B141" s="44"/>
      <c r="C141" s="44"/>
      <c r="D141" s="44"/>
      <c r="E141" s="44"/>
      <c r="F141" s="44"/>
      <c r="G141" s="44"/>
      <c r="H141" s="44"/>
      <c r="I141" s="44"/>
      <c r="J141" s="44"/>
      <c r="K141" s="44"/>
      <c r="L141" s="44"/>
    </row>
    <row r="142" spans="1:12" ht="15.75" customHeight="1">
      <c r="A142" s="44"/>
      <c r="B142" s="44"/>
      <c r="C142" s="44"/>
      <c r="D142" s="44"/>
      <c r="E142" s="44"/>
      <c r="F142" s="44"/>
      <c r="G142" s="44"/>
      <c r="H142" s="44"/>
      <c r="I142" s="44"/>
      <c r="J142" s="44"/>
      <c r="K142" s="44"/>
      <c r="L142" s="44"/>
    </row>
    <row r="143" spans="1:12" ht="15.75" customHeight="1">
      <c r="A143" s="44"/>
      <c r="B143" s="44"/>
      <c r="C143" s="44"/>
      <c r="D143" s="44"/>
      <c r="E143" s="44"/>
      <c r="F143" s="44"/>
      <c r="G143" s="44"/>
      <c r="H143" s="44"/>
      <c r="I143" s="44"/>
      <c r="J143" s="44"/>
      <c r="K143" s="44"/>
      <c r="L143" s="44"/>
    </row>
    <row r="144" spans="1:12" ht="15.75" customHeight="1">
      <c r="A144" s="44"/>
      <c r="B144" s="44"/>
      <c r="C144" s="44"/>
      <c r="D144" s="44"/>
      <c r="E144" s="44"/>
      <c r="F144" s="44"/>
      <c r="G144" s="44"/>
      <c r="H144" s="44"/>
      <c r="I144" s="44"/>
      <c r="J144" s="44"/>
      <c r="K144" s="44"/>
      <c r="L144" s="44"/>
    </row>
    <row r="145" spans="1:12" ht="15.75" customHeight="1">
      <c r="A145" s="44"/>
      <c r="B145" s="44"/>
      <c r="C145" s="44"/>
      <c r="D145" s="44"/>
      <c r="E145" s="44"/>
      <c r="F145" s="44"/>
      <c r="G145" s="44"/>
      <c r="H145" s="44"/>
      <c r="I145" s="44"/>
      <c r="J145" s="44"/>
      <c r="K145" s="44"/>
      <c r="L145" s="44"/>
    </row>
    <row r="146" spans="1:12" ht="15.75" customHeight="1">
      <c r="A146" s="44"/>
      <c r="B146" s="44"/>
      <c r="C146" s="44"/>
      <c r="D146" s="44"/>
      <c r="E146" s="44"/>
      <c r="F146" s="44"/>
      <c r="G146" s="44"/>
      <c r="H146" s="44"/>
      <c r="I146" s="44"/>
      <c r="J146" s="44"/>
      <c r="K146" s="44"/>
      <c r="L146" s="44"/>
    </row>
    <row r="147" spans="1:12" ht="15.75" customHeight="1">
      <c r="A147" s="44"/>
      <c r="B147" s="44"/>
      <c r="C147" s="44"/>
      <c r="D147" s="44"/>
      <c r="E147" s="44"/>
      <c r="F147" s="44"/>
      <c r="G147" s="44"/>
      <c r="H147" s="44"/>
      <c r="I147" s="44"/>
      <c r="J147" s="44"/>
      <c r="K147" s="44"/>
      <c r="L147" s="44"/>
    </row>
    <row r="148" spans="1:12" ht="15.75" customHeight="1">
      <c r="A148" s="44"/>
      <c r="B148" s="44"/>
      <c r="C148" s="44"/>
      <c r="D148" s="44"/>
      <c r="E148" s="44"/>
      <c r="F148" s="44"/>
      <c r="G148" s="44"/>
      <c r="H148" s="44"/>
      <c r="I148" s="44"/>
      <c r="J148" s="44"/>
      <c r="K148" s="44"/>
      <c r="L148" s="44"/>
    </row>
    <row r="149" spans="1:12" ht="15.75" customHeight="1">
      <c r="A149" s="44"/>
      <c r="B149" s="44"/>
      <c r="C149" s="44"/>
      <c r="D149" s="44"/>
      <c r="E149" s="44"/>
      <c r="F149" s="44"/>
      <c r="G149" s="44"/>
      <c r="H149" s="44"/>
      <c r="I149" s="44"/>
      <c r="J149" s="44"/>
      <c r="K149" s="44"/>
      <c r="L149" s="44"/>
    </row>
    <row r="150" spans="1:12" ht="15.75" customHeight="1">
      <c r="A150" s="44"/>
      <c r="B150" s="44"/>
      <c r="C150" s="44"/>
      <c r="D150" s="44"/>
      <c r="E150" s="44"/>
      <c r="F150" s="44"/>
      <c r="G150" s="44"/>
      <c r="H150" s="44"/>
      <c r="I150" s="44"/>
      <c r="J150" s="44"/>
      <c r="K150" s="44"/>
      <c r="L150" s="44"/>
    </row>
    <row r="151" spans="1:12" ht="15.75" customHeight="1">
      <c r="A151" s="44"/>
      <c r="B151" s="44"/>
      <c r="C151" s="44"/>
      <c r="D151" s="44"/>
      <c r="E151" s="44"/>
      <c r="F151" s="44"/>
      <c r="G151" s="44"/>
      <c r="H151" s="44"/>
      <c r="I151" s="44"/>
      <c r="J151" s="44"/>
      <c r="K151" s="44"/>
      <c r="L151" s="44"/>
    </row>
    <row r="152" spans="1:12" ht="15.75" customHeight="1">
      <c r="A152" s="44"/>
      <c r="B152" s="44"/>
      <c r="C152" s="44"/>
      <c r="D152" s="44"/>
      <c r="E152" s="44"/>
      <c r="F152" s="44"/>
      <c r="G152" s="44"/>
      <c r="H152" s="44"/>
      <c r="I152" s="44"/>
      <c r="J152" s="44"/>
      <c r="K152" s="44"/>
      <c r="L152" s="44"/>
    </row>
    <row r="153" spans="1:12" ht="15.75" customHeight="1">
      <c r="A153" s="44"/>
      <c r="B153" s="44"/>
      <c r="C153" s="44"/>
      <c r="D153" s="44"/>
      <c r="E153" s="44"/>
      <c r="F153" s="44"/>
      <c r="G153" s="44"/>
      <c r="H153" s="44"/>
      <c r="I153" s="44"/>
      <c r="J153" s="44"/>
      <c r="K153" s="44"/>
      <c r="L153" s="44"/>
    </row>
    <row r="154" spans="1:12" ht="15.75" customHeight="1">
      <c r="A154" s="44"/>
      <c r="B154" s="44"/>
      <c r="C154" s="44"/>
      <c r="D154" s="44"/>
      <c r="E154" s="44"/>
      <c r="F154" s="44"/>
      <c r="G154" s="44"/>
      <c r="H154" s="44"/>
      <c r="I154" s="44"/>
      <c r="J154" s="44"/>
      <c r="K154" s="44"/>
      <c r="L154" s="44"/>
    </row>
    <row r="155" spans="1:12" ht="15.75" customHeight="1">
      <c r="A155" s="44"/>
      <c r="B155" s="44"/>
      <c r="C155" s="44"/>
      <c r="D155" s="44"/>
      <c r="E155" s="44"/>
      <c r="F155" s="44"/>
      <c r="G155" s="44"/>
      <c r="H155" s="44"/>
      <c r="I155" s="44"/>
      <c r="J155" s="44"/>
      <c r="K155" s="44"/>
      <c r="L155" s="44"/>
    </row>
    <row r="156" spans="1:12" ht="15.75" customHeight="1">
      <c r="A156" s="44"/>
      <c r="B156" s="44"/>
      <c r="C156" s="44"/>
      <c r="D156" s="44"/>
      <c r="E156" s="44"/>
      <c r="F156" s="44"/>
      <c r="G156" s="44"/>
      <c r="H156" s="44"/>
      <c r="I156" s="44"/>
      <c r="J156" s="44"/>
      <c r="K156" s="44"/>
      <c r="L156" s="44"/>
    </row>
    <row r="157" spans="1:12" ht="15.75" customHeight="1">
      <c r="A157" s="44"/>
      <c r="B157" s="44"/>
      <c r="C157" s="44"/>
      <c r="D157" s="44"/>
      <c r="E157" s="44"/>
      <c r="F157" s="44"/>
      <c r="G157" s="44"/>
      <c r="H157" s="44"/>
      <c r="I157" s="44"/>
      <c r="J157" s="44"/>
      <c r="K157" s="44"/>
      <c r="L157" s="44"/>
    </row>
    <row r="158" spans="1:12" ht="15.75" customHeight="1">
      <c r="A158" s="44"/>
      <c r="B158" s="44"/>
      <c r="C158" s="44"/>
      <c r="D158" s="44"/>
      <c r="E158" s="44"/>
      <c r="F158" s="44"/>
      <c r="G158" s="44"/>
      <c r="H158" s="44"/>
      <c r="I158" s="44"/>
      <c r="J158" s="44"/>
      <c r="K158" s="44"/>
      <c r="L158" s="44"/>
    </row>
    <row r="159" spans="1:12" ht="15.75" customHeight="1">
      <c r="A159" s="44"/>
      <c r="B159" s="44"/>
      <c r="C159" s="44"/>
      <c r="D159" s="44"/>
      <c r="E159" s="44"/>
      <c r="F159" s="44"/>
      <c r="G159" s="44"/>
      <c r="H159" s="44"/>
      <c r="I159" s="44"/>
      <c r="J159" s="44"/>
      <c r="K159" s="44"/>
      <c r="L159" s="44"/>
    </row>
    <row r="160" spans="1:12" ht="15.75" customHeight="1">
      <c r="A160" s="44"/>
      <c r="B160" s="44"/>
      <c r="C160" s="44"/>
      <c r="D160" s="44"/>
      <c r="E160" s="44"/>
      <c r="F160" s="44"/>
      <c r="G160" s="44"/>
      <c r="H160" s="44"/>
      <c r="I160" s="44"/>
      <c r="J160" s="44"/>
      <c r="K160" s="44"/>
      <c r="L160" s="44"/>
    </row>
    <row r="161" spans="1:12" ht="15.75" customHeight="1">
      <c r="A161" s="44"/>
      <c r="B161" s="44"/>
      <c r="C161" s="44"/>
      <c r="D161" s="44"/>
      <c r="E161" s="44"/>
      <c r="F161" s="44"/>
      <c r="G161" s="44"/>
      <c r="H161" s="44"/>
      <c r="I161" s="44"/>
      <c r="J161" s="44"/>
      <c r="K161" s="44"/>
      <c r="L161" s="44"/>
    </row>
    <row r="162" spans="1:12" ht="15.75" customHeight="1">
      <c r="A162" s="44"/>
      <c r="B162" s="44"/>
      <c r="C162" s="44"/>
      <c r="D162" s="44"/>
      <c r="E162" s="44"/>
      <c r="F162" s="44"/>
      <c r="G162" s="44"/>
      <c r="H162" s="44"/>
      <c r="I162" s="44"/>
      <c r="J162" s="44"/>
      <c r="K162" s="44"/>
      <c r="L162" s="44"/>
    </row>
    <row r="163" spans="1:12" ht="15.75" customHeight="1">
      <c r="A163" s="44"/>
      <c r="B163" s="44"/>
      <c r="C163" s="44"/>
      <c r="D163" s="44"/>
      <c r="E163" s="44"/>
      <c r="F163" s="44"/>
      <c r="G163" s="44"/>
      <c r="H163" s="44"/>
      <c r="I163" s="44"/>
      <c r="J163" s="44"/>
      <c r="K163" s="44"/>
      <c r="L163" s="44"/>
    </row>
    <row r="164" spans="1:12" ht="15.75" customHeight="1">
      <c r="A164" s="44"/>
      <c r="B164" s="44"/>
      <c r="C164" s="44"/>
      <c r="D164" s="44"/>
      <c r="E164" s="44"/>
      <c r="F164" s="44"/>
      <c r="G164" s="44"/>
      <c r="H164" s="44"/>
      <c r="I164" s="44"/>
      <c r="J164" s="44"/>
      <c r="K164" s="44"/>
      <c r="L164" s="44"/>
    </row>
    <row r="165" spans="1:12" ht="15.75" customHeight="1">
      <c r="A165" s="44"/>
      <c r="B165" s="44"/>
      <c r="C165" s="44"/>
      <c r="D165" s="44"/>
      <c r="E165" s="44"/>
      <c r="F165" s="44"/>
      <c r="G165" s="44"/>
      <c r="H165" s="44"/>
      <c r="I165" s="44"/>
      <c r="J165" s="44"/>
      <c r="K165" s="44"/>
      <c r="L165" s="44"/>
    </row>
    <row r="166" spans="1:12" ht="15.75" customHeight="1">
      <c r="A166" s="44"/>
      <c r="B166" s="44"/>
      <c r="C166" s="44"/>
      <c r="D166" s="44"/>
      <c r="E166" s="44"/>
      <c r="F166" s="44"/>
      <c r="G166" s="44"/>
      <c r="H166" s="44"/>
      <c r="I166" s="44"/>
      <c r="J166" s="44"/>
      <c r="K166" s="44"/>
      <c r="L166" s="44"/>
    </row>
    <row r="167" spans="1:12" ht="15.75" customHeight="1">
      <c r="A167" s="44"/>
      <c r="B167" s="44"/>
      <c r="C167" s="44"/>
      <c r="D167" s="44"/>
      <c r="E167" s="44"/>
      <c r="F167" s="44"/>
      <c r="G167" s="44"/>
      <c r="H167" s="44"/>
      <c r="I167" s="44"/>
      <c r="J167" s="44"/>
      <c r="K167" s="44"/>
      <c r="L167" s="44"/>
    </row>
    <row r="168" spans="1:12" ht="15.75" customHeight="1">
      <c r="A168" s="44"/>
      <c r="B168" s="44"/>
      <c r="C168" s="44"/>
      <c r="D168" s="44"/>
      <c r="E168" s="44"/>
      <c r="F168" s="44"/>
      <c r="G168" s="44"/>
      <c r="H168" s="44"/>
      <c r="I168" s="44"/>
      <c r="J168" s="44"/>
      <c r="K168" s="44"/>
      <c r="L168" s="44"/>
    </row>
    <row r="169" spans="1:12" ht="15.75" customHeight="1">
      <c r="A169" s="44"/>
      <c r="B169" s="44"/>
      <c r="C169" s="44"/>
      <c r="D169" s="44"/>
      <c r="E169" s="44"/>
      <c r="F169" s="44"/>
      <c r="G169" s="44"/>
      <c r="H169" s="44"/>
      <c r="I169" s="44"/>
      <c r="J169" s="44"/>
      <c r="K169" s="44"/>
      <c r="L169" s="44"/>
    </row>
    <row r="170" spans="1:12" ht="15.75" customHeight="1">
      <c r="A170" s="44"/>
      <c r="B170" s="44"/>
      <c r="C170" s="44"/>
      <c r="D170" s="44"/>
      <c r="E170" s="44"/>
      <c r="F170" s="44"/>
      <c r="G170" s="44"/>
      <c r="H170" s="44"/>
      <c r="I170" s="44"/>
      <c r="J170" s="44"/>
      <c r="K170" s="44"/>
      <c r="L170" s="44"/>
    </row>
    <row r="171" spans="1:12" ht="15.75" customHeight="1">
      <c r="A171" s="44"/>
      <c r="B171" s="44"/>
      <c r="C171" s="44"/>
      <c r="D171" s="44"/>
      <c r="E171" s="44"/>
      <c r="F171" s="44"/>
      <c r="G171" s="44"/>
      <c r="H171" s="44"/>
      <c r="I171" s="44"/>
      <c r="J171" s="44"/>
      <c r="K171" s="44"/>
      <c r="L171" s="44"/>
    </row>
    <row r="172" spans="1:12" ht="15.75" customHeight="1">
      <c r="A172" s="44"/>
      <c r="B172" s="44"/>
      <c r="C172" s="44"/>
      <c r="D172" s="44"/>
      <c r="E172" s="44"/>
      <c r="F172" s="44"/>
      <c r="G172" s="44"/>
      <c r="H172" s="44"/>
      <c r="I172" s="44"/>
      <c r="J172" s="44"/>
      <c r="K172" s="44"/>
      <c r="L172" s="44"/>
    </row>
    <row r="173" spans="1:12" ht="15.75" customHeight="1">
      <c r="A173" s="44"/>
      <c r="B173" s="44"/>
      <c r="C173" s="44"/>
      <c r="D173" s="44"/>
      <c r="E173" s="44"/>
      <c r="F173" s="44"/>
      <c r="G173" s="44"/>
      <c r="H173" s="44"/>
      <c r="I173" s="44"/>
      <c r="J173" s="44"/>
      <c r="K173" s="44"/>
      <c r="L173" s="44"/>
    </row>
    <row r="174" spans="1:12" ht="15.75" customHeight="1">
      <c r="A174" s="44"/>
      <c r="B174" s="44"/>
      <c r="C174" s="44"/>
      <c r="D174" s="44"/>
      <c r="E174" s="44"/>
      <c r="F174" s="44"/>
      <c r="G174" s="44"/>
      <c r="H174" s="44"/>
      <c r="I174" s="44"/>
      <c r="J174" s="44"/>
      <c r="K174" s="44"/>
      <c r="L174" s="44"/>
    </row>
    <row r="175" spans="1:12" ht="15.75" customHeight="1">
      <c r="A175" s="44"/>
      <c r="B175" s="44"/>
      <c r="C175" s="44"/>
      <c r="D175" s="44"/>
      <c r="E175" s="44"/>
      <c r="F175" s="44"/>
      <c r="G175" s="44"/>
      <c r="H175" s="44"/>
      <c r="I175" s="44"/>
      <c r="J175" s="44"/>
      <c r="K175" s="44"/>
      <c r="L175" s="44"/>
    </row>
    <row r="176" spans="1:12" ht="15.75" customHeight="1">
      <c r="A176" s="44"/>
      <c r="B176" s="44"/>
      <c r="C176" s="44"/>
      <c r="D176" s="44"/>
      <c r="E176" s="44"/>
      <c r="F176" s="44"/>
      <c r="G176" s="44"/>
      <c r="H176" s="44"/>
      <c r="I176" s="44"/>
      <c r="J176" s="44"/>
      <c r="K176" s="44"/>
      <c r="L176" s="44"/>
    </row>
    <row r="177" spans="1:12" ht="15.75" customHeight="1">
      <c r="A177" s="44"/>
      <c r="B177" s="44"/>
      <c r="C177" s="44"/>
      <c r="D177" s="44"/>
      <c r="E177" s="44"/>
      <c r="F177" s="44"/>
      <c r="G177" s="44"/>
      <c r="H177" s="44"/>
      <c r="I177" s="44"/>
      <c r="J177" s="44"/>
      <c r="K177" s="44"/>
      <c r="L177" s="44"/>
    </row>
    <row r="178" spans="1:12" ht="15.75" customHeight="1">
      <c r="A178" s="44"/>
      <c r="B178" s="44"/>
      <c r="C178" s="44"/>
      <c r="D178" s="44"/>
      <c r="E178" s="44"/>
      <c r="F178" s="44"/>
      <c r="G178" s="44"/>
      <c r="H178" s="44"/>
      <c r="I178" s="44"/>
      <c r="J178" s="44"/>
      <c r="K178" s="44"/>
      <c r="L178" s="44"/>
    </row>
    <row r="179" spans="1:12" ht="15.75" customHeight="1">
      <c r="A179" s="44"/>
      <c r="B179" s="44"/>
      <c r="C179" s="44"/>
      <c r="D179" s="44"/>
      <c r="E179" s="44"/>
      <c r="F179" s="44"/>
      <c r="G179" s="44"/>
      <c r="H179" s="44"/>
      <c r="I179" s="44"/>
      <c r="J179" s="44"/>
      <c r="K179" s="44"/>
      <c r="L179" s="44"/>
    </row>
    <row r="180" spans="1:12" ht="15.75" customHeight="1">
      <c r="A180" s="44"/>
      <c r="B180" s="44"/>
      <c r="C180" s="44"/>
      <c r="D180" s="44"/>
      <c r="E180" s="44"/>
      <c r="F180" s="44"/>
      <c r="G180" s="44"/>
      <c r="H180" s="44"/>
      <c r="I180" s="44"/>
      <c r="J180" s="44"/>
      <c r="K180" s="44"/>
      <c r="L180" s="44"/>
    </row>
    <row r="181" spans="1:12" ht="15.75" customHeight="1">
      <c r="A181" s="44"/>
      <c r="B181" s="44"/>
      <c r="C181" s="44"/>
      <c r="D181" s="44"/>
      <c r="E181" s="44"/>
      <c r="F181" s="44"/>
      <c r="G181" s="44"/>
      <c r="H181" s="44"/>
      <c r="I181" s="44"/>
      <c r="J181" s="44"/>
      <c r="K181" s="44"/>
      <c r="L181" s="44"/>
    </row>
    <row r="182" spans="1:12" ht="15.75" customHeight="1">
      <c r="A182" s="44"/>
      <c r="B182" s="44"/>
      <c r="C182" s="44"/>
      <c r="D182" s="44"/>
      <c r="E182" s="44"/>
      <c r="F182" s="44"/>
      <c r="G182" s="44"/>
      <c r="H182" s="44"/>
      <c r="I182" s="44"/>
      <c r="J182" s="44"/>
      <c r="K182" s="44"/>
      <c r="L182" s="44"/>
    </row>
    <row r="183" spans="1:12" ht="15.75" customHeight="1">
      <c r="A183" s="44"/>
      <c r="B183" s="44"/>
      <c r="C183" s="44"/>
      <c r="D183" s="44"/>
      <c r="E183" s="44"/>
      <c r="F183" s="44"/>
      <c r="G183" s="44"/>
      <c r="H183" s="44"/>
      <c r="I183" s="44"/>
      <c r="J183" s="44"/>
      <c r="K183" s="44"/>
      <c r="L183" s="44"/>
    </row>
    <row r="184" spans="1:12" ht="15.75" customHeight="1">
      <c r="A184" s="44"/>
      <c r="B184" s="44"/>
      <c r="C184" s="44"/>
      <c r="D184" s="44"/>
      <c r="E184" s="44"/>
      <c r="F184" s="44"/>
      <c r="G184" s="44"/>
      <c r="H184" s="44"/>
      <c r="I184" s="44"/>
      <c r="J184" s="44"/>
      <c r="K184" s="44"/>
      <c r="L184" s="44"/>
    </row>
    <row r="185" spans="1:12" ht="15.75" customHeight="1">
      <c r="A185" s="44"/>
      <c r="B185" s="44"/>
      <c r="C185" s="44"/>
      <c r="D185" s="44"/>
      <c r="E185" s="44"/>
      <c r="F185" s="44"/>
      <c r="G185" s="44"/>
      <c r="H185" s="44"/>
      <c r="I185" s="44"/>
      <c r="J185" s="44"/>
      <c r="K185" s="44"/>
      <c r="L185" s="44"/>
    </row>
    <row r="186" spans="1:12" ht="15.75" customHeight="1">
      <c r="A186" s="44"/>
      <c r="B186" s="44"/>
      <c r="C186" s="44"/>
      <c r="D186" s="44"/>
      <c r="E186" s="44"/>
      <c r="F186" s="44"/>
      <c r="G186" s="44"/>
      <c r="H186" s="44"/>
      <c r="I186" s="44"/>
      <c r="J186" s="44"/>
      <c r="K186" s="44"/>
      <c r="L186" s="44"/>
    </row>
    <row r="187" spans="1:12" ht="15.75" customHeight="1">
      <c r="A187" s="44"/>
      <c r="B187" s="44"/>
      <c r="C187" s="44"/>
      <c r="D187" s="44"/>
      <c r="E187" s="44"/>
      <c r="F187" s="44"/>
      <c r="G187" s="44"/>
      <c r="H187" s="44"/>
      <c r="I187" s="44"/>
      <c r="J187" s="44"/>
      <c r="K187" s="44"/>
      <c r="L187" s="44"/>
    </row>
    <row r="188" spans="1:12" ht="15.75" customHeight="1">
      <c r="A188" s="44"/>
      <c r="B188" s="44"/>
      <c r="C188" s="44"/>
      <c r="D188" s="44"/>
      <c r="E188" s="44"/>
      <c r="F188" s="44"/>
      <c r="G188" s="44"/>
      <c r="H188" s="44"/>
      <c r="I188" s="44"/>
      <c r="J188" s="44"/>
      <c r="K188" s="44"/>
      <c r="L188" s="44"/>
    </row>
    <row r="189" spans="1:12" ht="15.75" customHeight="1">
      <c r="A189" s="44"/>
      <c r="B189" s="44"/>
      <c r="C189" s="44"/>
      <c r="D189" s="44"/>
      <c r="E189" s="44"/>
      <c r="F189" s="44"/>
      <c r="G189" s="44"/>
      <c r="H189" s="44"/>
      <c r="I189" s="44"/>
      <c r="J189" s="44"/>
      <c r="K189" s="44"/>
      <c r="L189" s="44"/>
    </row>
    <row r="190" spans="1:12" ht="15.75" customHeight="1">
      <c r="A190" s="44"/>
      <c r="B190" s="44"/>
      <c r="C190" s="44"/>
      <c r="D190" s="44"/>
      <c r="E190" s="44"/>
      <c r="F190" s="44"/>
      <c r="G190" s="44"/>
      <c r="H190" s="44"/>
      <c r="I190" s="44"/>
      <c r="J190" s="44"/>
      <c r="K190" s="44"/>
      <c r="L190" s="44"/>
    </row>
    <row r="191" spans="1:12" ht="15.75" customHeight="1">
      <c r="A191" s="44"/>
      <c r="B191" s="44"/>
      <c r="C191" s="44"/>
      <c r="D191" s="44"/>
      <c r="E191" s="44"/>
      <c r="F191" s="44"/>
      <c r="G191" s="44"/>
      <c r="H191" s="44"/>
      <c r="I191" s="44"/>
      <c r="J191" s="44"/>
      <c r="K191" s="44"/>
      <c r="L191" s="44"/>
    </row>
    <row r="192" spans="1:12" ht="15.75" customHeight="1">
      <c r="A192" s="44"/>
      <c r="B192" s="44"/>
      <c r="C192" s="44"/>
      <c r="D192" s="44"/>
      <c r="E192" s="44"/>
      <c r="F192" s="44"/>
      <c r="G192" s="44"/>
      <c r="H192" s="44"/>
      <c r="I192" s="44"/>
      <c r="J192" s="44"/>
      <c r="K192" s="44"/>
      <c r="L192" s="44"/>
    </row>
    <row r="193" spans="1:12" ht="15.75" customHeight="1">
      <c r="A193" s="44"/>
      <c r="B193" s="44"/>
      <c r="C193" s="44"/>
      <c r="D193" s="44"/>
      <c r="E193" s="44"/>
      <c r="F193" s="44"/>
      <c r="G193" s="44"/>
      <c r="H193" s="44"/>
      <c r="I193" s="44"/>
      <c r="J193" s="44"/>
      <c r="K193" s="44"/>
      <c r="L193" s="44"/>
    </row>
    <row r="194" spans="1:12" ht="15.75" customHeight="1">
      <c r="A194" s="44"/>
      <c r="B194" s="44"/>
      <c r="C194" s="44"/>
      <c r="D194" s="44"/>
      <c r="E194" s="44"/>
      <c r="F194" s="44"/>
      <c r="G194" s="44"/>
      <c r="H194" s="44"/>
      <c r="I194" s="44"/>
      <c r="J194" s="44"/>
      <c r="K194" s="44"/>
      <c r="L194" s="44"/>
    </row>
    <row r="195" spans="1:12" ht="15.75" customHeight="1">
      <c r="A195" s="44"/>
      <c r="B195" s="44"/>
      <c r="C195" s="44"/>
      <c r="D195" s="44"/>
      <c r="E195" s="44"/>
      <c r="F195" s="44"/>
      <c r="G195" s="44"/>
      <c r="H195" s="44"/>
      <c r="I195" s="44"/>
      <c r="J195" s="44"/>
      <c r="K195" s="44"/>
      <c r="L195" s="44"/>
    </row>
    <row r="196" spans="1:12" ht="15.75" customHeight="1">
      <c r="A196" s="44"/>
      <c r="B196" s="44"/>
      <c r="C196" s="44"/>
      <c r="D196" s="44"/>
      <c r="E196" s="44"/>
      <c r="F196" s="44"/>
      <c r="G196" s="44"/>
      <c r="H196" s="44"/>
      <c r="I196" s="44"/>
      <c r="J196" s="44"/>
      <c r="K196" s="44"/>
      <c r="L196" s="44"/>
    </row>
    <row r="197" spans="1:12" ht="15.75" customHeight="1">
      <c r="A197" s="44"/>
      <c r="B197" s="44"/>
      <c r="C197" s="44"/>
      <c r="D197" s="44"/>
      <c r="E197" s="44"/>
      <c r="F197" s="44"/>
      <c r="G197" s="44"/>
      <c r="H197" s="44"/>
      <c r="I197" s="44"/>
      <c r="J197" s="44"/>
      <c r="K197" s="44"/>
      <c r="L197" s="44"/>
    </row>
    <row r="198" spans="1:12" ht="15.75" customHeight="1">
      <c r="A198" s="44"/>
      <c r="B198" s="44"/>
      <c r="C198" s="44"/>
      <c r="D198" s="44"/>
      <c r="E198" s="44"/>
      <c r="F198" s="44"/>
      <c r="G198" s="44"/>
      <c r="H198" s="44"/>
      <c r="I198" s="44"/>
      <c r="J198" s="44"/>
      <c r="K198" s="44"/>
      <c r="L198" s="44"/>
    </row>
    <row r="199" spans="1:12" ht="15.75" customHeight="1">
      <c r="A199" s="44"/>
      <c r="B199" s="44"/>
      <c r="C199" s="44"/>
      <c r="D199" s="44"/>
      <c r="E199" s="44"/>
      <c r="F199" s="44"/>
      <c r="G199" s="44"/>
      <c r="H199" s="44"/>
      <c r="I199" s="44"/>
      <c r="J199" s="44"/>
      <c r="K199" s="44"/>
      <c r="L199" s="44"/>
    </row>
    <row r="200" spans="1:12" ht="15.75" customHeight="1">
      <c r="A200" s="44"/>
      <c r="B200" s="44"/>
      <c r="C200" s="44"/>
      <c r="D200" s="44"/>
      <c r="E200" s="44"/>
      <c r="F200" s="44"/>
      <c r="G200" s="44"/>
      <c r="H200" s="44"/>
      <c r="I200" s="44"/>
      <c r="J200" s="44"/>
      <c r="K200" s="44"/>
      <c r="L200" s="44"/>
    </row>
    <row r="201" spans="1:12" ht="15.75" customHeight="1">
      <c r="A201" s="44"/>
      <c r="B201" s="44"/>
      <c r="C201" s="44"/>
      <c r="D201" s="44"/>
      <c r="E201" s="44"/>
      <c r="F201" s="44"/>
      <c r="G201" s="44"/>
      <c r="H201" s="44"/>
      <c r="I201" s="44"/>
      <c r="J201" s="44"/>
      <c r="K201" s="44"/>
      <c r="L201" s="44"/>
    </row>
    <row r="202" spans="1:12" ht="15.75" customHeight="1">
      <c r="A202" s="44"/>
      <c r="B202" s="44"/>
      <c r="C202" s="44"/>
      <c r="D202" s="44"/>
      <c r="E202" s="44"/>
      <c r="F202" s="44"/>
      <c r="G202" s="44"/>
      <c r="H202" s="44"/>
      <c r="I202" s="44"/>
      <c r="J202" s="44"/>
      <c r="K202" s="44"/>
      <c r="L202" s="44"/>
    </row>
    <row r="203" spans="1:12" ht="15.75" customHeight="1">
      <c r="A203" s="44"/>
      <c r="B203" s="44"/>
      <c r="C203" s="44"/>
      <c r="D203" s="44"/>
      <c r="E203" s="44"/>
      <c r="F203" s="44"/>
      <c r="G203" s="44"/>
      <c r="H203" s="44"/>
      <c r="I203" s="44"/>
      <c r="J203" s="44"/>
      <c r="K203" s="44"/>
      <c r="L203" s="44"/>
    </row>
    <row r="204" spans="1:12" ht="15.75" customHeight="1">
      <c r="A204" s="44"/>
      <c r="B204" s="44"/>
      <c r="C204" s="44"/>
      <c r="D204" s="44"/>
      <c r="E204" s="44"/>
      <c r="F204" s="44"/>
      <c r="G204" s="44"/>
      <c r="H204" s="44"/>
      <c r="I204" s="44"/>
      <c r="J204" s="44"/>
      <c r="K204" s="44"/>
      <c r="L204" s="44"/>
    </row>
    <row r="205" spans="1:12" ht="15.75" customHeight="1">
      <c r="A205" s="44"/>
      <c r="B205" s="44"/>
      <c r="C205" s="44"/>
      <c r="D205" s="44"/>
      <c r="E205" s="44"/>
      <c r="F205" s="44"/>
      <c r="G205" s="44"/>
      <c r="H205" s="44"/>
      <c r="I205" s="44"/>
      <c r="J205" s="44"/>
      <c r="K205" s="44"/>
      <c r="L205" s="44"/>
    </row>
    <row r="206" spans="1:12" ht="15.75" customHeight="1">
      <c r="A206" s="44"/>
      <c r="B206" s="44"/>
      <c r="C206" s="44"/>
      <c r="D206" s="44"/>
      <c r="E206" s="44"/>
      <c r="F206" s="44"/>
      <c r="G206" s="44"/>
      <c r="H206" s="44"/>
      <c r="I206" s="44"/>
      <c r="J206" s="44"/>
      <c r="K206" s="44"/>
      <c r="L206" s="44"/>
    </row>
    <row r="207" spans="1:12" ht="15.75" customHeight="1">
      <c r="A207" s="44"/>
      <c r="B207" s="44"/>
      <c r="C207" s="44"/>
      <c r="D207" s="44"/>
      <c r="E207" s="44"/>
      <c r="F207" s="44"/>
      <c r="G207" s="44"/>
      <c r="H207" s="44"/>
      <c r="I207" s="44"/>
      <c r="J207" s="44"/>
      <c r="K207" s="44"/>
      <c r="L207" s="44"/>
    </row>
    <row r="208" spans="1:12" ht="15.75" customHeight="1">
      <c r="A208" s="44"/>
      <c r="B208" s="44"/>
      <c r="C208" s="44"/>
      <c r="D208" s="44"/>
      <c r="E208" s="44"/>
      <c r="F208" s="44"/>
      <c r="G208" s="44"/>
      <c r="H208" s="44"/>
      <c r="I208" s="44"/>
      <c r="J208" s="44"/>
      <c r="K208" s="44"/>
      <c r="L208" s="44"/>
    </row>
    <row r="209" spans="1:12" ht="15.75" customHeight="1">
      <c r="A209" s="44"/>
      <c r="B209" s="44"/>
      <c r="C209" s="44"/>
      <c r="D209" s="44"/>
      <c r="E209" s="44"/>
      <c r="F209" s="44"/>
      <c r="G209" s="44"/>
      <c r="H209" s="44"/>
      <c r="I209" s="44"/>
      <c r="J209" s="44"/>
      <c r="K209" s="44"/>
      <c r="L209" s="44"/>
    </row>
    <row r="210" spans="1:12" ht="15.75" customHeight="1">
      <c r="A210" s="44"/>
      <c r="B210" s="44"/>
      <c r="C210" s="44"/>
      <c r="D210" s="44"/>
      <c r="E210" s="44"/>
      <c r="F210" s="44"/>
      <c r="G210" s="44"/>
      <c r="H210" s="44"/>
      <c r="I210" s="44"/>
      <c r="J210" s="44"/>
      <c r="K210" s="44"/>
      <c r="L210" s="44"/>
    </row>
    <row r="211" spans="1:12" ht="15.75" customHeight="1">
      <c r="A211" s="44"/>
      <c r="B211" s="44"/>
      <c r="C211" s="44"/>
      <c r="D211" s="44"/>
      <c r="E211" s="44"/>
      <c r="F211" s="44"/>
      <c r="G211" s="44"/>
      <c r="H211" s="44"/>
      <c r="I211" s="44"/>
      <c r="J211" s="44"/>
      <c r="K211" s="44"/>
      <c r="L211" s="44"/>
    </row>
    <row r="212" spans="1:12" ht="15.75" customHeight="1">
      <c r="A212" s="44"/>
      <c r="B212" s="44"/>
      <c r="C212" s="44"/>
      <c r="D212" s="44"/>
      <c r="E212" s="44"/>
      <c r="F212" s="44"/>
      <c r="G212" s="44"/>
      <c r="H212" s="44"/>
      <c r="I212" s="44"/>
      <c r="J212" s="44"/>
      <c r="K212" s="44"/>
      <c r="L212" s="44"/>
    </row>
    <row r="213" spans="1:12" ht="15.75" customHeight="1">
      <c r="A213" s="44"/>
      <c r="B213" s="44"/>
      <c r="C213" s="44"/>
      <c r="D213" s="44"/>
      <c r="E213" s="44"/>
      <c r="F213" s="44"/>
      <c r="G213" s="44"/>
      <c r="H213" s="44"/>
      <c r="I213" s="44"/>
      <c r="J213" s="44"/>
      <c r="K213" s="44"/>
      <c r="L213" s="44"/>
    </row>
    <row r="214" spans="1:12" ht="15.75" customHeight="1">
      <c r="A214" s="44"/>
      <c r="B214" s="44"/>
      <c r="C214" s="44"/>
      <c r="D214" s="44"/>
      <c r="E214" s="44"/>
      <c r="F214" s="44"/>
      <c r="G214" s="44"/>
      <c r="H214" s="44"/>
      <c r="I214" s="44"/>
      <c r="J214" s="44"/>
      <c r="K214" s="44"/>
      <c r="L214" s="44"/>
    </row>
    <row r="215" spans="1:12" ht="15.75" customHeight="1">
      <c r="A215" s="44"/>
      <c r="B215" s="44"/>
      <c r="C215" s="44"/>
      <c r="D215" s="44"/>
      <c r="E215" s="44"/>
      <c r="F215" s="44"/>
      <c r="G215" s="44"/>
      <c r="H215" s="44"/>
      <c r="I215" s="44"/>
      <c r="J215" s="44"/>
      <c r="K215" s="44"/>
      <c r="L215" s="44"/>
    </row>
    <row r="216" spans="1:12" ht="15.75" customHeight="1">
      <c r="A216" s="44"/>
      <c r="B216" s="44"/>
      <c r="C216" s="44"/>
      <c r="D216" s="44"/>
      <c r="E216" s="44"/>
      <c r="F216" s="44"/>
      <c r="G216" s="44"/>
      <c r="H216" s="44"/>
      <c r="I216" s="44"/>
      <c r="J216" s="44"/>
      <c r="K216" s="44"/>
      <c r="L216" s="44"/>
    </row>
    <row r="217" spans="1:12" ht="15.75" customHeight="1">
      <c r="A217" s="44"/>
      <c r="B217" s="44"/>
      <c r="C217" s="44"/>
      <c r="D217" s="44"/>
      <c r="E217" s="44"/>
      <c r="F217" s="44"/>
      <c r="G217" s="44"/>
      <c r="H217" s="44"/>
      <c r="I217" s="44"/>
      <c r="J217" s="44"/>
      <c r="K217" s="44"/>
      <c r="L217" s="44"/>
    </row>
    <row r="218" spans="1:12" ht="15.75" customHeight="1">
      <c r="A218" s="44"/>
      <c r="B218" s="44"/>
      <c r="C218" s="44"/>
      <c r="D218" s="44"/>
      <c r="E218" s="44"/>
      <c r="F218" s="44"/>
      <c r="G218" s="44"/>
      <c r="H218" s="44"/>
      <c r="I218" s="44"/>
      <c r="J218" s="44"/>
      <c r="K218" s="44"/>
      <c r="L218" s="44"/>
    </row>
    <row r="219" spans="1:12" ht="15.75" customHeight="1">
      <c r="A219" s="44"/>
      <c r="B219" s="44"/>
      <c r="C219" s="44"/>
      <c r="D219" s="44"/>
      <c r="E219" s="44"/>
      <c r="F219" s="44"/>
      <c r="G219" s="44"/>
      <c r="H219" s="44"/>
      <c r="I219" s="44"/>
      <c r="J219" s="44"/>
      <c r="K219" s="44"/>
      <c r="L219" s="44"/>
    </row>
    <row r="220" spans="1:12" ht="15.75" customHeight="1">
      <c r="A220" s="44"/>
      <c r="B220" s="44"/>
      <c r="C220" s="44"/>
      <c r="D220" s="44"/>
      <c r="E220" s="44"/>
      <c r="F220" s="44"/>
      <c r="G220" s="44"/>
      <c r="H220" s="44"/>
      <c r="I220" s="44"/>
      <c r="J220" s="44"/>
      <c r="K220" s="44"/>
      <c r="L220" s="44"/>
    </row>
    <row r="221" spans="1:12" ht="15.75" customHeight="1">
      <c r="A221" s="44"/>
      <c r="B221" s="44"/>
      <c r="C221" s="44"/>
      <c r="D221" s="44"/>
      <c r="E221" s="44"/>
      <c r="F221" s="44"/>
      <c r="G221" s="44"/>
      <c r="H221" s="44"/>
      <c r="I221" s="44"/>
      <c r="J221" s="44"/>
      <c r="K221" s="44"/>
      <c r="L221" s="44"/>
    </row>
    <row r="222" spans="1:12" ht="15.75" customHeight="1"/>
    <row r="223" spans="1:12" ht="15.75" customHeight="1"/>
    <row r="224" spans="1:12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A1:C1"/>
  </mergeCells>
  <conditionalFormatting sqref="A1">
    <cfRule type="notContainsBlanks" dxfId="1" priority="1">
      <formula>LEN(TRIM(A1))&gt;0</formula>
    </cfRule>
  </conditionalFormatting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  <outlinePr summaryBelow="0" summaryRight="0"/>
    <pageSetUpPr fitToPage="1"/>
  </sheetPr>
  <dimension ref="A1:Z1000"/>
  <sheetViews>
    <sheetView tabSelected="1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M17" sqref="M17"/>
    </sheetView>
  </sheetViews>
  <sheetFormatPr defaultColWidth="12.5703125" defaultRowHeight="15" customHeight="1"/>
  <cols>
    <col min="1" max="1" width="21.7109375" customWidth="1"/>
    <col min="2" max="2" width="15.140625" customWidth="1"/>
    <col min="3" max="3" width="19.140625" customWidth="1"/>
    <col min="4" max="4" width="19.42578125" customWidth="1"/>
    <col min="5" max="5" width="20.42578125" customWidth="1"/>
    <col min="6" max="6" width="20.85546875" customWidth="1"/>
    <col min="7" max="7" width="16" customWidth="1"/>
    <col min="8" max="8" width="16.7109375" customWidth="1"/>
    <col min="9" max="9" width="15.140625" customWidth="1"/>
    <col min="10" max="10" width="16.7109375" customWidth="1"/>
    <col min="11" max="11" width="15.28515625" customWidth="1"/>
    <col min="12" max="26" width="11" customWidth="1"/>
  </cols>
  <sheetData>
    <row r="1" spans="1:26" ht="15.75" customHeight="1">
      <c r="A1" s="1"/>
      <c r="B1" s="121"/>
      <c r="C1" s="122"/>
      <c r="D1" s="122"/>
      <c r="E1" s="122"/>
      <c r="F1" s="122"/>
      <c r="G1" s="122"/>
      <c r="H1" s="122"/>
      <c r="I1" s="122"/>
      <c r="J1" s="122"/>
      <c r="K1" s="122"/>
      <c r="L1" s="123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.75" customHeight="1">
      <c r="A2" s="1"/>
      <c r="B2" s="124" t="s">
        <v>39</v>
      </c>
      <c r="C2" s="122"/>
      <c r="D2" s="122"/>
      <c r="E2" s="122"/>
      <c r="F2" s="122"/>
      <c r="G2" s="122"/>
      <c r="H2" s="122"/>
      <c r="I2" s="122"/>
      <c r="J2" s="122"/>
      <c r="K2" s="123"/>
      <c r="L2" s="125" t="s">
        <v>1</v>
      </c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76.25" customHeight="1">
      <c r="A3" s="1" t="s">
        <v>2</v>
      </c>
      <c r="B3" s="1" t="s">
        <v>40</v>
      </c>
      <c r="C3" s="1" t="s">
        <v>41</v>
      </c>
      <c r="D3" s="1" t="s">
        <v>42</v>
      </c>
      <c r="E3" s="1" t="s">
        <v>43</v>
      </c>
      <c r="F3" s="1" t="s">
        <v>44</v>
      </c>
      <c r="G3" s="1" t="s">
        <v>9</v>
      </c>
      <c r="H3" s="1" t="s">
        <v>10</v>
      </c>
      <c r="I3" s="1" t="s">
        <v>45</v>
      </c>
      <c r="J3" s="1" t="s">
        <v>12</v>
      </c>
      <c r="K3" s="1" t="s">
        <v>13</v>
      </c>
      <c r="L3" s="123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6.25" customHeight="1">
      <c r="A4" s="1" t="s">
        <v>14</v>
      </c>
      <c r="B4" s="1" t="s">
        <v>15</v>
      </c>
      <c r="C4" s="1" t="s">
        <v>15</v>
      </c>
      <c r="D4" s="1" t="s">
        <v>15</v>
      </c>
      <c r="E4" s="1" t="s">
        <v>18</v>
      </c>
      <c r="F4" s="1" t="s">
        <v>19</v>
      </c>
      <c r="G4" s="1" t="s">
        <v>20</v>
      </c>
      <c r="H4" s="1" t="s">
        <v>20</v>
      </c>
      <c r="I4" s="1" t="s">
        <v>20</v>
      </c>
      <c r="J4" s="1" t="s">
        <v>20</v>
      </c>
      <c r="K4" s="1" t="s">
        <v>20</v>
      </c>
      <c r="L4" s="3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8.75" customHeight="1">
      <c r="A5" s="4"/>
      <c r="B5" s="4"/>
      <c r="C5" s="4"/>
      <c r="D5" s="4"/>
      <c r="E5" s="5"/>
      <c r="F5" s="5"/>
      <c r="G5" s="4"/>
      <c r="H5" s="4"/>
      <c r="I5" s="4"/>
      <c r="J5" s="4"/>
      <c r="K5" s="4"/>
      <c r="L5" s="4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22.5" customHeight="1">
      <c r="A6" s="17" t="s">
        <v>39</v>
      </c>
      <c r="B6" s="11">
        <f>'1.СВОД_Выполнение МЗ'!M23</f>
        <v>0</v>
      </c>
      <c r="C6" s="11">
        <v>10</v>
      </c>
      <c r="D6" s="7">
        <v>10</v>
      </c>
      <c r="E6" s="9">
        <v>5</v>
      </c>
      <c r="F6" s="10">
        <v>5</v>
      </c>
      <c r="G6" s="7">
        <v>10</v>
      </c>
      <c r="H6" s="7">
        <v>0</v>
      </c>
      <c r="I6" s="11">
        <v>10</v>
      </c>
      <c r="J6" s="11">
        <v>5</v>
      </c>
      <c r="K6" s="11">
        <v>5</v>
      </c>
      <c r="L6" s="6">
        <f>SUM(B6:K6)</f>
        <v>60</v>
      </c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22.5" customHeight="1">
      <c r="A7" s="4"/>
      <c r="B7" s="4"/>
      <c r="C7" s="4"/>
      <c r="D7" s="18"/>
      <c r="E7" s="19"/>
      <c r="F7" s="20"/>
      <c r="G7" s="18"/>
      <c r="H7" s="18"/>
      <c r="I7" s="4"/>
      <c r="J7" s="4"/>
      <c r="K7" s="4"/>
      <c r="L7" s="4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22.5" customHeight="1">
      <c r="A8" s="14"/>
      <c r="B8" s="2"/>
      <c r="C8" s="2"/>
      <c r="D8" s="15"/>
      <c r="E8" s="16"/>
      <c r="F8" s="16"/>
      <c r="G8" s="2"/>
      <c r="H8" s="2"/>
      <c r="I8" s="2"/>
      <c r="J8" s="2"/>
      <c r="K8" s="2"/>
      <c r="L8" s="16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.75" customHeight="1">
      <c r="A9" s="14"/>
      <c r="B9" s="2"/>
      <c r="C9" s="2"/>
      <c r="D9" s="15"/>
      <c r="E9" s="16"/>
      <c r="F9" s="16"/>
      <c r="G9" s="2"/>
      <c r="H9" s="2"/>
      <c r="I9" s="2"/>
      <c r="J9" s="2"/>
      <c r="K9" s="2"/>
      <c r="L9" s="16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.75" customHeight="1">
      <c r="A10" s="14"/>
      <c r="B10" s="2"/>
      <c r="C10" s="2"/>
      <c r="D10" s="15"/>
      <c r="E10" s="16"/>
      <c r="F10" s="16"/>
      <c r="G10" s="2"/>
      <c r="H10" s="2"/>
      <c r="I10" s="2"/>
      <c r="J10" s="2"/>
      <c r="K10" s="2"/>
      <c r="L10" s="16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.75" customHeight="1">
      <c r="A11" s="14"/>
      <c r="B11" s="2"/>
      <c r="C11" s="2"/>
      <c r="D11" s="15"/>
      <c r="E11" s="16"/>
      <c r="F11" s="16"/>
      <c r="G11" s="2"/>
      <c r="H11" s="2"/>
      <c r="I11" s="2"/>
      <c r="J11" s="2"/>
      <c r="K11" s="2"/>
      <c r="L11" s="16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.75" customHeight="1">
      <c r="A12" s="14"/>
      <c r="B12" s="2"/>
      <c r="C12" s="2"/>
      <c r="D12" s="15"/>
      <c r="E12" s="2"/>
      <c r="F12" s="2"/>
      <c r="G12" s="2"/>
      <c r="H12" s="2"/>
      <c r="I12" s="2"/>
      <c r="J12" s="2"/>
      <c r="K12" s="2"/>
      <c r="L12" s="16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.75" customHeight="1">
      <c r="A13" s="14"/>
      <c r="B13" s="2"/>
      <c r="C13" s="2"/>
      <c r="D13" s="15"/>
      <c r="E13" s="2"/>
      <c r="F13" s="2"/>
      <c r="G13" s="2"/>
      <c r="H13" s="2"/>
      <c r="I13" s="2"/>
      <c r="J13" s="2"/>
      <c r="K13" s="2"/>
      <c r="L13" s="16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.75" customHeight="1">
      <c r="A14" s="14"/>
      <c r="B14" s="2"/>
      <c r="C14" s="2"/>
      <c r="D14" s="15"/>
      <c r="E14" s="2"/>
      <c r="F14" s="2"/>
      <c r="G14" s="2"/>
      <c r="H14" s="2"/>
      <c r="I14" s="2"/>
      <c r="J14" s="2"/>
      <c r="K14" s="2"/>
      <c r="L14" s="16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.75" customHeight="1">
      <c r="A15" s="14"/>
      <c r="B15" s="2"/>
      <c r="C15" s="2"/>
      <c r="D15" s="15"/>
      <c r="E15" s="2"/>
      <c r="F15" s="2"/>
      <c r="G15" s="2"/>
      <c r="H15" s="2"/>
      <c r="I15" s="2"/>
      <c r="J15" s="2"/>
      <c r="K15" s="2"/>
      <c r="L15" s="16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5.75" customHeight="1">
      <c r="A16" s="14"/>
      <c r="B16" s="2"/>
      <c r="C16" s="2"/>
      <c r="D16" s="15"/>
      <c r="E16" s="2"/>
      <c r="F16" s="2"/>
      <c r="G16" s="2"/>
      <c r="H16" s="2"/>
      <c r="I16" s="2"/>
      <c r="J16" s="2"/>
      <c r="K16" s="2"/>
      <c r="L16" s="16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.75" customHeight="1">
      <c r="A17" s="14"/>
      <c r="B17" s="2"/>
      <c r="C17" s="2"/>
      <c r="D17" s="15"/>
      <c r="E17" s="2"/>
      <c r="F17" s="2"/>
      <c r="G17" s="2"/>
      <c r="H17" s="2"/>
      <c r="I17" s="2"/>
      <c r="J17" s="2"/>
      <c r="K17" s="2"/>
      <c r="L17" s="16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5.75" customHeight="1">
      <c r="A18" s="14"/>
      <c r="B18" s="2"/>
      <c r="C18" s="2"/>
      <c r="D18" s="15"/>
      <c r="E18" s="2"/>
      <c r="F18" s="2"/>
      <c r="G18" s="2"/>
      <c r="H18" s="2"/>
      <c r="I18" s="2"/>
      <c r="J18" s="2"/>
      <c r="K18" s="2"/>
      <c r="L18" s="16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5.75" customHeight="1">
      <c r="A19" s="14"/>
      <c r="B19" s="2"/>
      <c r="C19" s="2"/>
      <c r="D19" s="15"/>
      <c r="E19" s="2"/>
      <c r="F19" s="2"/>
      <c r="G19" s="2"/>
      <c r="H19" s="2"/>
      <c r="I19" s="2"/>
      <c r="J19" s="2"/>
      <c r="K19" s="2"/>
      <c r="L19" s="16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.75" customHeight="1">
      <c r="A20" s="14"/>
      <c r="B20" s="2"/>
      <c r="C20" s="2"/>
      <c r="D20" s="15"/>
      <c r="E20" s="2"/>
      <c r="F20" s="2"/>
      <c r="G20" s="2"/>
      <c r="H20" s="2"/>
      <c r="I20" s="2"/>
      <c r="J20" s="2"/>
      <c r="K20" s="2"/>
      <c r="L20" s="16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.75" customHeight="1">
      <c r="A21" s="14"/>
      <c r="B21" s="2"/>
      <c r="C21" s="2"/>
      <c r="D21" s="15"/>
      <c r="E21" s="2"/>
      <c r="F21" s="2"/>
      <c r="G21" s="2"/>
      <c r="H21" s="2"/>
      <c r="I21" s="2"/>
      <c r="J21" s="2"/>
      <c r="K21" s="2"/>
      <c r="L21" s="16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.75" customHeight="1">
      <c r="A22" s="14"/>
      <c r="B22" s="2"/>
      <c r="C22" s="2"/>
      <c r="D22" s="15"/>
      <c r="E22" s="2"/>
      <c r="F22" s="2"/>
      <c r="G22" s="2"/>
      <c r="H22" s="2"/>
      <c r="I22" s="2"/>
      <c r="J22" s="2"/>
      <c r="K22" s="2"/>
      <c r="L22" s="16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.75" customHeight="1">
      <c r="A23" s="14"/>
      <c r="B23" s="2"/>
      <c r="C23" s="2"/>
      <c r="D23" s="15"/>
      <c r="E23" s="2"/>
      <c r="F23" s="2"/>
      <c r="G23" s="2"/>
      <c r="H23" s="2"/>
      <c r="I23" s="2"/>
      <c r="J23" s="2"/>
      <c r="K23" s="2"/>
      <c r="L23" s="16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.75" customHeight="1">
      <c r="A24" s="14"/>
      <c r="B24" s="2"/>
      <c r="C24" s="2"/>
      <c r="D24" s="15"/>
      <c r="E24" s="2"/>
      <c r="F24" s="2"/>
      <c r="G24" s="2"/>
      <c r="H24" s="2"/>
      <c r="I24" s="2"/>
      <c r="J24" s="2"/>
      <c r="K24" s="2"/>
      <c r="L24" s="16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.75" customHeight="1">
      <c r="A25" s="14"/>
      <c r="B25" s="2"/>
      <c r="C25" s="2"/>
      <c r="D25" s="15"/>
      <c r="E25" s="2"/>
      <c r="F25" s="2"/>
      <c r="G25" s="2"/>
      <c r="H25" s="2"/>
      <c r="I25" s="2"/>
      <c r="J25" s="2"/>
      <c r="K25" s="2"/>
      <c r="L25" s="16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.75" customHeight="1">
      <c r="A26" s="14"/>
      <c r="B26" s="2"/>
      <c r="C26" s="2"/>
      <c r="D26" s="15"/>
      <c r="E26" s="2"/>
      <c r="F26" s="2"/>
      <c r="G26" s="2"/>
      <c r="H26" s="2"/>
      <c r="I26" s="2"/>
      <c r="J26" s="2"/>
      <c r="K26" s="2"/>
      <c r="L26" s="16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.75" customHeight="1">
      <c r="A27" s="14"/>
      <c r="B27" s="2"/>
      <c r="C27" s="2"/>
      <c r="D27" s="15"/>
      <c r="E27" s="2"/>
      <c r="F27" s="2"/>
      <c r="G27" s="2"/>
      <c r="H27" s="2"/>
      <c r="I27" s="2"/>
      <c r="J27" s="2"/>
      <c r="K27" s="2"/>
      <c r="L27" s="16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.75" customHeight="1">
      <c r="A28" s="14"/>
      <c r="B28" s="2"/>
      <c r="C28" s="2"/>
      <c r="D28" s="15"/>
      <c r="E28" s="2"/>
      <c r="F28" s="2"/>
      <c r="G28" s="2"/>
      <c r="H28" s="2"/>
      <c r="I28" s="2"/>
      <c r="J28" s="2"/>
      <c r="K28" s="2"/>
      <c r="L28" s="16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.75" customHeight="1">
      <c r="A29" s="14"/>
      <c r="B29" s="2"/>
      <c r="C29" s="2"/>
      <c r="D29" s="15"/>
      <c r="E29" s="2"/>
      <c r="F29" s="2"/>
      <c r="G29" s="2"/>
      <c r="H29" s="2"/>
      <c r="I29" s="2"/>
      <c r="J29" s="2"/>
      <c r="K29" s="2"/>
      <c r="L29" s="16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.75" customHeight="1">
      <c r="A30" s="14"/>
      <c r="B30" s="2"/>
      <c r="C30" s="2"/>
      <c r="D30" s="15"/>
      <c r="E30" s="2"/>
      <c r="F30" s="2"/>
      <c r="G30" s="2"/>
      <c r="H30" s="2"/>
      <c r="I30" s="2"/>
      <c r="J30" s="2"/>
      <c r="K30" s="2"/>
      <c r="L30" s="16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.75" customHeight="1">
      <c r="A31" s="14"/>
      <c r="B31" s="2"/>
      <c r="C31" s="2"/>
      <c r="D31" s="15"/>
      <c r="E31" s="2"/>
      <c r="F31" s="2"/>
      <c r="G31" s="2"/>
      <c r="H31" s="2"/>
      <c r="I31" s="2"/>
      <c r="J31" s="2"/>
      <c r="K31" s="2"/>
      <c r="L31" s="16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.75" customHeight="1">
      <c r="A32" s="14"/>
      <c r="B32" s="2"/>
      <c r="C32" s="2"/>
      <c r="D32" s="15"/>
      <c r="E32" s="2"/>
      <c r="F32" s="2"/>
      <c r="G32" s="2"/>
      <c r="H32" s="2"/>
      <c r="I32" s="2"/>
      <c r="J32" s="2"/>
      <c r="K32" s="2"/>
      <c r="L32" s="16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 customHeight="1">
      <c r="A33" s="14"/>
      <c r="B33" s="2"/>
      <c r="C33" s="2"/>
      <c r="D33" s="15"/>
      <c r="E33" s="2"/>
      <c r="F33" s="2"/>
      <c r="G33" s="2"/>
      <c r="H33" s="2"/>
      <c r="I33" s="2"/>
      <c r="J33" s="2"/>
      <c r="K33" s="2"/>
      <c r="L33" s="16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75" customHeight="1">
      <c r="A34" s="14"/>
      <c r="B34" s="2"/>
      <c r="C34" s="2"/>
      <c r="D34" s="15"/>
      <c r="E34" s="2"/>
      <c r="F34" s="2"/>
      <c r="G34" s="2"/>
      <c r="H34" s="2"/>
      <c r="I34" s="2"/>
      <c r="J34" s="2"/>
      <c r="K34" s="2"/>
      <c r="L34" s="16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.75" customHeight="1">
      <c r="A35" s="14"/>
      <c r="B35" s="2"/>
      <c r="C35" s="2"/>
      <c r="D35" s="15"/>
      <c r="E35" s="2"/>
      <c r="F35" s="2"/>
      <c r="G35" s="2"/>
      <c r="H35" s="2"/>
      <c r="I35" s="2"/>
      <c r="J35" s="2"/>
      <c r="K35" s="2"/>
      <c r="L35" s="16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.75" customHeight="1">
      <c r="A36" s="14"/>
      <c r="B36" s="2"/>
      <c r="C36" s="2"/>
      <c r="D36" s="15"/>
      <c r="E36" s="2"/>
      <c r="F36" s="2"/>
      <c r="G36" s="2"/>
      <c r="H36" s="2"/>
      <c r="I36" s="2"/>
      <c r="J36" s="2"/>
      <c r="K36" s="2"/>
      <c r="L36" s="16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.75" customHeight="1">
      <c r="A37" s="14"/>
      <c r="B37" s="2"/>
      <c r="C37" s="2"/>
      <c r="D37" s="15"/>
      <c r="E37" s="2"/>
      <c r="F37" s="2"/>
      <c r="G37" s="2"/>
      <c r="H37" s="2"/>
      <c r="I37" s="2"/>
      <c r="J37" s="2"/>
      <c r="K37" s="2"/>
      <c r="L37" s="16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.75" customHeight="1">
      <c r="A38" s="14"/>
      <c r="B38" s="2"/>
      <c r="C38" s="2"/>
      <c r="D38" s="15"/>
      <c r="E38" s="2"/>
      <c r="F38" s="2"/>
      <c r="G38" s="2"/>
      <c r="H38" s="2"/>
      <c r="I38" s="2"/>
      <c r="J38" s="2"/>
      <c r="K38" s="2"/>
      <c r="L38" s="16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.75" customHeight="1">
      <c r="A39" s="14"/>
      <c r="B39" s="2"/>
      <c r="C39" s="2"/>
      <c r="D39" s="15"/>
      <c r="E39" s="2"/>
      <c r="F39" s="2"/>
      <c r="G39" s="2"/>
      <c r="H39" s="2"/>
      <c r="I39" s="2"/>
      <c r="J39" s="2"/>
      <c r="K39" s="2"/>
      <c r="L39" s="16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75" customHeight="1">
      <c r="A40" s="14"/>
      <c r="B40" s="2"/>
      <c r="C40" s="2"/>
      <c r="D40" s="15"/>
      <c r="E40" s="2"/>
      <c r="F40" s="2"/>
      <c r="G40" s="2"/>
      <c r="H40" s="2"/>
      <c r="I40" s="2"/>
      <c r="J40" s="2"/>
      <c r="K40" s="2"/>
      <c r="L40" s="16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75" customHeight="1">
      <c r="A41" s="14"/>
      <c r="B41" s="2"/>
      <c r="C41" s="2"/>
      <c r="D41" s="15"/>
      <c r="E41" s="2"/>
      <c r="F41" s="2"/>
      <c r="G41" s="2"/>
      <c r="H41" s="2"/>
      <c r="I41" s="2"/>
      <c r="J41" s="2"/>
      <c r="K41" s="2"/>
      <c r="L41" s="16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75" customHeight="1">
      <c r="A42" s="14"/>
      <c r="B42" s="2"/>
      <c r="C42" s="2"/>
      <c r="D42" s="15"/>
      <c r="E42" s="2"/>
      <c r="F42" s="2"/>
      <c r="G42" s="2"/>
      <c r="H42" s="2"/>
      <c r="I42" s="2"/>
      <c r="J42" s="2"/>
      <c r="K42" s="2"/>
      <c r="L42" s="16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customHeight="1">
      <c r="A43" s="14"/>
      <c r="B43" s="2"/>
      <c r="C43" s="2"/>
      <c r="D43" s="15"/>
      <c r="E43" s="2"/>
      <c r="F43" s="2"/>
      <c r="G43" s="2"/>
      <c r="H43" s="2"/>
      <c r="I43" s="2"/>
      <c r="J43" s="2"/>
      <c r="K43" s="2"/>
      <c r="L43" s="16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 customHeight="1">
      <c r="A44" s="14"/>
      <c r="B44" s="2"/>
      <c r="C44" s="2"/>
      <c r="D44" s="15"/>
      <c r="E44" s="2"/>
      <c r="F44" s="2"/>
      <c r="G44" s="2"/>
      <c r="H44" s="2"/>
      <c r="I44" s="2"/>
      <c r="J44" s="2"/>
      <c r="K44" s="2"/>
      <c r="L44" s="16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75" customHeight="1">
      <c r="A45" s="14"/>
      <c r="B45" s="2"/>
      <c r="C45" s="2"/>
      <c r="D45" s="15"/>
      <c r="E45" s="2"/>
      <c r="F45" s="2"/>
      <c r="G45" s="2"/>
      <c r="H45" s="2"/>
      <c r="I45" s="2"/>
      <c r="J45" s="2"/>
      <c r="K45" s="2"/>
      <c r="L45" s="16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75" customHeight="1">
      <c r="A46" s="14"/>
      <c r="B46" s="2"/>
      <c r="C46" s="2"/>
      <c r="D46" s="15"/>
      <c r="E46" s="2"/>
      <c r="F46" s="2"/>
      <c r="G46" s="2"/>
      <c r="H46" s="2"/>
      <c r="I46" s="2"/>
      <c r="J46" s="2"/>
      <c r="K46" s="2"/>
      <c r="L46" s="16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customHeight="1">
      <c r="A47" s="14"/>
      <c r="B47" s="2"/>
      <c r="C47" s="2"/>
      <c r="D47" s="15"/>
      <c r="E47" s="2"/>
      <c r="F47" s="2"/>
      <c r="G47" s="2"/>
      <c r="H47" s="2"/>
      <c r="I47" s="2"/>
      <c r="J47" s="2"/>
      <c r="K47" s="2"/>
      <c r="L47" s="16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customHeight="1">
      <c r="A48" s="14"/>
      <c r="B48" s="2"/>
      <c r="C48" s="2"/>
      <c r="D48" s="15"/>
      <c r="E48" s="2"/>
      <c r="F48" s="2"/>
      <c r="G48" s="2"/>
      <c r="H48" s="2"/>
      <c r="I48" s="2"/>
      <c r="J48" s="2"/>
      <c r="K48" s="2"/>
      <c r="L48" s="16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 customHeight="1">
      <c r="A49" s="14"/>
      <c r="B49" s="2"/>
      <c r="C49" s="2"/>
      <c r="D49" s="15"/>
      <c r="E49" s="2"/>
      <c r="F49" s="2"/>
      <c r="G49" s="2"/>
      <c r="H49" s="2"/>
      <c r="I49" s="2"/>
      <c r="J49" s="2"/>
      <c r="K49" s="2"/>
      <c r="L49" s="16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 customHeight="1">
      <c r="A50" s="14"/>
      <c r="B50" s="2"/>
      <c r="C50" s="2"/>
      <c r="D50" s="15"/>
      <c r="E50" s="2"/>
      <c r="F50" s="2"/>
      <c r="G50" s="2"/>
      <c r="H50" s="2"/>
      <c r="I50" s="2"/>
      <c r="J50" s="2"/>
      <c r="K50" s="2"/>
      <c r="L50" s="16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 customHeight="1">
      <c r="A51" s="14"/>
      <c r="B51" s="2"/>
      <c r="C51" s="2"/>
      <c r="D51" s="15"/>
      <c r="E51" s="2"/>
      <c r="F51" s="2"/>
      <c r="G51" s="2"/>
      <c r="H51" s="2"/>
      <c r="I51" s="2"/>
      <c r="J51" s="2"/>
      <c r="K51" s="2"/>
      <c r="L51" s="16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 customHeight="1">
      <c r="A52" s="14"/>
      <c r="B52" s="2"/>
      <c r="C52" s="2"/>
      <c r="D52" s="15"/>
      <c r="E52" s="2"/>
      <c r="F52" s="2"/>
      <c r="G52" s="2"/>
      <c r="H52" s="2"/>
      <c r="I52" s="2"/>
      <c r="J52" s="2"/>
      <c r="K52" s="2"/>
      <c r="L52" s="16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customHeight="1">
      <c r="A53" s="14"/>
      <c r="B53" s="2"/>
      <c r="C53" s="2"/>
      <c r="D53" s="15"/>
      <c r="E53" s="2"/>
      <c r="F53" s="2"/>
      <c r="G53" s="2"/>
      <c r="H53" s="2"/>
      <c r="I53" s="2"/>
      <c r="J53" s="2"/>
      <c r="K53" s="2"/>
      <c r="L53" s="16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customHeight="1">
      <c r="A54" s="14"/>
      <c r="B54" s="2"/>
      <c r="C54" s="2"/>
      <c r="D54" s="15"/>
      <c r="E54" s="2"/>
      <c r="F54" s="2"/>
      <c r="G54" s="2"/>
      <c r="H54" s="2"/>
      <c r="I54" s="2"/>
      <c r="J54" s="2"/>
      <c r="K54" s="2"/>
      <c r="L54" s="16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customHeight="1">
      <c r="A55" s="14"/>
      <c r="B55" s="2"/>
      <c r="C55" s="2"/>
      <c r="D55" s="15"/>
      <c r="E55" s="2"/>
      <c r="F55" s="2"/>
      <c r="G55" s="2"/>
      <c r="H55" s="2"/>
      <c r="I55" s="2"/>
      <c r="J55" s="2"/>
      <c r="K55" s="2"/>
      <c r="L55" s="16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>
      <c r="A56" s="14"/>
      <c r="B56" s="2"/>
      <c r="C56" s="2"/>
      <c r="D56" s="15"/>
      <c r="E56" s="2"/>
      <c r="F56" s="2"/>
      <c r="G56" s="2"/>
      <c r="H56" s="2"/>
      <c r="I56" s="2"/>
      <c r="J56" s="2"/>
      <c r="K56" s="2"/>
      <c r="L56" s="16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customHeight="1">
      <c r="A57" s="14"/>
      <c r="B57" s="2"/>
      <c r="C57" s="2"/>
      <c r="D57" s="15"/>
      <c r="E57" s="2"/>
      <c r="F57" s="2"/>
      <c r="G57" s="2"/>
      <c r="H57" s="2"/>
      <c r="I57" s="2"/>
      <c r="J57" s="2"/>
      <c r="K57" s="2"/>
      <c r="L57" s="16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>
      <c r="A58" s="14"/>
      <c r="B58" s="2"/>
      <c r="C58" s="2"/>
      <c r="D58" s="15"/>
      <c r="E58" s="2"/>
      <c r="F58" s="2"/>
      <c r="G58" s="2"/>
      <c r="H58" s="2"/>
      <c r="I58" s="2"/>
      <c r="J58" s="2"/>
      <c r="K58" s="2"/>
      <c r="L58" s="16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customHeight="1">
      <c r="A59" s="14"/>
      <c r="B59" s="2"/>
      <c r="C59" s="2"/>
      <c r="D59" s="15"/>
      <c r="E59" s="2"/>
      <c r="F59" s="2"/>
      <c r="G59" s="2"/>
      <c r="H59" s="2"/>
      <c r="I59" s="2"/>
      <c r="J59" s="2"/>
      <c r="K59" s="2"/>
      <c r="L59" s="16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 customHeight="1">
      <c r="A60" s="14"/>
      <c r="B60" s="2"/>
      <c r="C60" s="2"/>
      <c r="D60" s="15"/>
      <c r="E60" s="2"/>
      <c r="F60" s="2"/>
      <c r="G60" s="2"/>
      <c r="H60" s="2"/>
      <c r="I60" s="2"/>
      <c r="J60" s="2"/>
      <c r="K60" s="2"/>
      <c r="L60" s="16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customHeight="1">
      <c r="A61" s="14"/>
      <c r="B61" s="2"/>
      <c r="C61" s="2"/>
      <c r="D61" s="15"/>
      <c r="E61" s="2"/>
      <c r="F61" s="2"/>
      <c r="G61" s="2"/>
      <c r="H61" s="2"/>
      <c r="I61" s="2"/>
      <c r="J61" s="2"/>
      <c r="K61" s="2"/>
      <c r="L61" s="16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>
      <c r="A62" s="14"/>
      <c r="B62" s="2"/>
      <c r="C62" s="2"/>
      <c r="D62" s="15"/>
      <c r="E62" s="2"/>
      <c r="F62" s="2"/>
      <c r="G62" s="2"/>
      <c r="H62" s="2"/>
      <c r="I62" s="2"/>
      <c r="J62" s="2"/>
      <c r="K62" s="2"/>
      <c r="L62" s="16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>
      <c r="A63" s="14"/>
      <c r="B63" s="2"/>
      <c r="C63" s="2"/>
      <c r="D63" s="15"/>
      <c r="E63" s="2"/>
      <c r="F63" s="2"/>
      <c r="G63" s="2"/>
      <c r="H63" s="2"/>
      <c r="I63" s="2"/>
      <c r="J63" s="2"/>
      <c r="K63" s="2"/>
      <c r="L63" s="16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customHeight="1">
      <c r="A64" s="14"/>
      <c r="B64" s="2"/>
      <c r="C64" s="2"/>
      <c r="D64" s="15"/>
      <c r="E64" s="2"/>
      <c r="F64" s="2"/>
      <c r="G64" s="2"/>
      <c r="H64" s="2"/>
      <c r="I64" s="2"/>
      <c r="J64" s="2"/>
      <c r="K64" s="2"/>
      <c r="L64" s="16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customHeight="1">
      <c r="A65" s="14"/>
      <c r="B65" s="2"/>
      <c r="C65" s="2"/>
      <c r="D65" s="15"/>
      <c r="E65" s="2"/>
      <c r="F65" s="2"/>
      <c r="G65" s="2"/>
      <c r="H65" s="2"/>
      <c r="I65" s="2"/>
      <c r="J65" s="2"/>
      <c r="K65" s="2"/>
      <c r="L65" s="16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customHeight="1">
      <c r="A66" s="14"/>
      <c r="B66" s="2"/>
      <c r="C66" s="2"/>
      <c r="D66" s="15"/>
      <c r="E66" s="2"/>
      <c r="F66" s="2"/>
      <c r="G66" s="2"/>
      <c r="H66" s="2"/>
      <c r="I66" s="2"/>
      <c r="J66" s="2"/>
      <c r="K66" s="2"/>
      <c r="L66" s="16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customHeight="1">
      <c r="A67" s="14"/>
      <c r="B67" s="2"/>
      <c r="C67" s="2"/>
      <c r="D67" s="15"/>
      <c r="E67" s="2"/>
      <c r="F67" s="2"/>
      <c r="G67" s="2"/>
      <c r="H67" s="2"/>
      <c r="I67" s="2"/>
      <c r="J67" s="2"/>
      <c r="K67" s="2"/>
      <c r="L67" s="16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>
      <c r="A68" s="14"/>
      <c r="B68" s="2"/>
      <c r="C68" s="2"/>
      <c r="D68" s="15"/>
      <c r="E68" s="2"/>
      <c r="F68" s="2"/>
      <c r="G68" s="2"/>
      <c r="H68" s="2"/>
      <c r="I68" s="2"/>
      <c r="J68" s="2"/>
      <c r="K68" s="2"/>
      <c r="L68" s="16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customHeight="1">
      <c r="A69" s="14"/>
      <c r="B69" s="2"/>
      <c r="C69" s="2"/>
      <c r="D69" s="15"/>
      <c r="E69" s="2"/>
      <c r="F69" s="2"/>
      <c r="G69" s="2"/>
      <c r="H69" s="2"/>
      <c r="I69" s="2"/>
      <c r="J69" s="2"/>
      <c r="K69" s="2"/>
      <c r="L69" s="16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>
      <c r="A70" s="14"/>
      <c r="B70" s="2"/>
      <c r="C70" s="2"/>
      <c r="D70" s="15"/>
      <c r="E70" s="2"/>
      <c r="F70" s="2"/>
      <c r="G70" s="2"/>
      <c r="H70" s="2"/>
      <c r="I70" s="2"/>
      <c r="J70" s="2"/>
      <c r="K70" s="2"/>
      <c r="L70" s="16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>
      <c r="A71" s="14"/>
      <c r="B71" s="2"/>
      <c r="C71" s="2"/>
      <c r="D71" s="15"/>
      <c r="E71" s="2"/>
      <c r="F71" s="2"/>
      <c r="G71" s="2"/>
      <c r="H71" s="2"/>
      <c r="I71" s="2"/>
      <c r="J71" s="2"/>
      <c r="K71" s="2"/>
      <c r="L71" s="16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>
      <c r="A72" s="14"/>
      <c r="B72" s="2"/>
      <c r="C72" s="2"/>
      <c r="D72" s="15"/>
      <c r="E72" s="2"/>
      <c r="F72" s="2"/>
      <c r="G72" s="2"/>
      <c r="H72" s="2"/>
      <c r="I72" s="2"/>
      <c r="J72" s="2"/>
      <c r="K72" s="2"/>
      <c r="L72" s="16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>
      <c r="A73" s="14"/>
      <c r="B73" s="2"/>
      <c r="C73" s="2"/>
      <c r="D73" s="15"/>
      <c r="E73" s="2"/>
      <c r="F73" s="2"/>
      <c r="G73" s="2"/>
      <c r="H73" s="2"/>
      <c r="I73" s="2"/>
      <c r="J73" s="2"/>
      <c r="K73" s="2"/>
      <c r="L73" s="16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>
      <c r="A74" s="14"/>
      <c r="B74" s="2"/>
      <c r="C74" s="2"/>
      <c r="D74" s="15"/>
      <c r="E74" s="2"/>
      <c r="F74" s="2"/>
      <c r="G74" s="2"/>
      <c r="H74" s="2"/>
      <c r="I74" s="2"/>
      <c r="J74" s="2"/>
      <c r="K74" s="2"/>
      <c r="L74" s="16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>
      <c r="A75" s="14"/>
      <c r="B75" s="2"/>
      <c r="C75" s="2"/>
      <c r="D75" s="15"/>
      <c r="E75" s="2"/>
      <c r="F75" s="2"/>
      <c r="G75" s="2"/>
      <c r="H75" s="2"/>
      <c r="I75" s="2"/>
      <c r="J75" s="2"/>
      <c r="K75" s="2"/>
      <c r="L75" s="16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>
      <c r="A76" s="14"/>
      <c r="B76" s="2"/>
      <c r="C76" s="2"/>
      <c r="D76" s="15"/>
      <c r="E76" s="2"/>
      <c r="F76" s="2"/>
      <c r="G76" s="2"/>
      <c r="H76" s="2"/>
      <c r="I76" s="2"/>
      <c r="J76" s="2"/>
      <c r="K76" s="2"/>
      <c r="L76" s="16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>
      <c r="A77" s="14"/>
      <c r="B77" s="2"/>
      <c r="C77" s="2"/>
      <c r="D77" s="15"/>
      <c r="E77" s="2"/>
      <c r="F77" s="2"/>
      <c r="G77" s="2"/>
      <c r="H77" s="2"/>
      <c r="I77" s="2"/>
      <c r="J77" s="2"/>
      <c r="K77" s="2"/>
      <c r="L77" s="16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>
      <c r="A78" s="14"/>
      <c r="B78" s="2"/>
      <c r="C78" s="2"/>
      <c r="D78" s="15"/>
      <c r="E78" s="2"/>
      <c r="F78" s="2"/>
      <c r="G78" s="2"/>
      <c r="H78" s="2"/>
      <c r="I78" s="2"/>
      <c r="J78" s="2"/>
      <c r="K78" s="2"/>
      <c r="L78" s="16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>
      <c r="A79" s="14"/>
      <c r="B79" s="2"/>
      <c r="C79" s="2"/>
      <c r="D79" s="15"/>
      <c r="E79" s="2"/>
      <c r="F79" s="2"/>
      <c r="G79" s="2"/>
      <c r="H79" s="2"/>
      <c r="I79" s="2"/>
      <c r="J79" s="2"/>
      <c r="K79" s="2"/>
      <c r="L79" s="16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>
      <c r="A80" s="14"/>
      <c r="B80" s="2"/>
      <c r="C80" s="2"/>
      <c r="D80" s="15"/>
      <c r="E80" s="2"/>
      <c r="F80" s="2"/>
      <c r="G80" s="2"/>
      <c r="H80" s="2"/>
      <c r="I80" s="2"/>
      <c r="J80" s="2"/>
      <c r="K80" s="2"/>
      <c r="L80" s="16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>
      <c r="A81" s="14"/>
      <c r="B81" s="2"/>
      <c r="C81" s="2"/>
      <c r="D81" s="15"/>
      <c r="E81" s="2"/>
      <c r="F81" s="2"/>
      <c r="G81" s="2"/>
      <c r="H81" s="2"/>
      <c r="I81" s="2"/>
      <c r="J81" s="2"/>
      <c r="K81" s="2"/>
      <c r="L81" s="16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>
      <c r="A82" s="14"/>
      <c r="B82" s="2"/>
      <c r="C82" s="2"/>
      <c r="D82" s="15"/>
      <c r="E82" s="2"/>
      <c r="F82" s="2"/>
      <c r="G82" s="2"/>
      <c r="H82" s="2"/>
      <c r="I82" s="2"/>
      <c r="J82" s="2"/>
      <c r="K82" s="2"/>
      <c r="L82" s="16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>
      <c r="A83" s="14"/>
      <c r="B83" s="2"/>
      <c r="C83" s="2"/>
      <c r="D83" s="15"/>
      <c r="E83" s="2"/>
      <c r="F83" s="2"/>
      <c r="G83" s="2"/>
      <c r="H83" s="2"/>
      <c r="I83" s="2"/>
      <c r="J83" s="2"/>
      <c r="K83" s="2"/>
      <c r="L83" s="16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>
      <c r="A84" s="14"/>
      <c r="B84" s="2"/>
      <c r="C84" s="2"/>
      <c r="D84" s="15"/>
      <c r="E84" s="2"/>
      <c r="F84" s="2"/>
      <c r="G84" s="2"/>
      <c r="H84" s="2"/>
      <c r="I84" s="2"/>
      <c r="J84" s="2"/>
      <c r="K84" s="2"/>
      <c r="L84" s="16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>
      <c r="A85" s="14"/>
      <c r="B85" s="2"/>
      <c r="C85" s="2"/>
      <c r="D85" s="15"/>
      <c r="E85" s="2"/>
      <c r="F85" s="2"/>
      <c r="G85" s="2"/>
      <c r="H85" s="2"/>
      <c r="I85" s="2"/>
      <c r="J85" s="2"/>
      <c r="K85" s="2"/>
      <c r="L85" s="16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>
      <c r="A86" s="14"/>
      <c r="B86" s="2"/>
      <c r="C86" s="2"/>
      <c r="D86" s="15"/>
      <c r="E86" s="2"/>
      <c r="F86" s="2"/>
      <c r="G86" s="2"/>
      <c r="H86" s="2"/>
      <c r="I86" s="2"/>
      <c r="J86" s="2"/>
      <c r="K86" s="2"/>
      <c r="L86" s="16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>
      <c r="A87" s="14"/>
      <c r="B87" s="2"/>
      <c r="C87" s="2"/>
      <c r="D87" s="15"/>
      <c r="E87" s="2"/>
      <c r="F87" s="2"/>
      <c r="G87" s="2"/>
      <c r="H87" s="2"/>
      <c r="I87" s="2"/>
      <c r="J87" s="2"/>
      <c r="K87" s="2"/>
      <c r="L87" s="16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>
      <c r="A88" s="14"/>
      <c r="B88" s="2"/>
      <c r="C88" s="2"/>
      <c r="D88" s="15"/>
      <c r="E88" s="2"/>
      <c r="F88" s="2"/>
      <c r="G88" s="2"/>
      <c r="H88" s="2"/>
      <c r="I88" s="2"/>
      <c r="J88" s="2"/>
      <c r="K88" s="2"/>
      <c r="L88" s="16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>
      <c r="A89" s="14"/>
      <c r="B89" s="2"/>
      <c r="C89" s="2"/>
      <c r="D89" s="15"/>
      <c r="E89" s="2"/>
      <c r="F89" s="2"/>
      <c r="G89" s="2"/>
      <c r="H89" s="2"/>
      <c r="I89" s="2"/>
      <c r="J89" s="2"/>
      <c r="K89" s="2"/>
      <c r="L89" s="16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>
      <c r="A90" s="14"/>
      <c r="B90" s="2"/>
      <c r="C90" s="2"/>
      <c r="D90" s="15"/>
      <c r="E90" s="2"/>
      <c r="F90" s="2"/>
      <c r="G90" s="2"/>
      <c r="H90" s="2"/>
      <c r="I90" s="2"/>
      <c r="J90" s="2"/>
      <c r="K90" s="2"/>
      <c r="L90" s="16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>
      <c r="A91" s="14"/>
      <c r="B91" s="2"/>
      <c r="C91" s="2"/>
      <c r="D91" s="15"/>
      <c r="E91" s="2"/>
      <c r="F91" s="2"/>
      <c r="G91" s="2"/>
      <c r="H91" s="2"/>
      <c r="I91" s="2"/>
      <c r="J91" s="2"/>
      <c r="K91" s="2"/>
      <c r="L91" s="16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>
      <c r="A92" s="14"/>
      <c r="B92" s="2"/>
      <c r="C92" s="2"/>
      <c r="D92" s="15"/>
      <c r="E92" s="2"/>
      <c r="F92" s="2"/>
      <c r="G92" s="2"/>
      <c r="H92" s="2"/>
      <c r="I92" s="2"/>
      <c r="J92" s="2"/>
      <c r="K92" s="2"/>
      <c r="L92" s="16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>
      <c r="A93" s="14"/>
      <c r="B93" s="2"/>
      <c r="C93" s="2"/>
      <c r="D93" s="15"/>
      <c r="E93" s="2"/>
      <c r="F93" s="2"/>
      <c r="G93" s="2"/>
      <c r="H93" s="2"/>
      <c r="I93" s="2"/>
      <c r="J93" s="2"/>
      <c r="K93" s="2"/>
      <c r="L93" s="16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>
      <c r="A94" s="14"/>
      <c r="B94" s="2"/>
      <c r="C94" s="2"/>
      <c r="D94" s="15"/>
      <c r="E94" s="2"/>
      <c r="F94" s="2"/>
      <c r="G94" s="2"/>
      <c r="H94" s="2"/>
      <c r="I94" s="2"/>
      <c r="J94" s="2"/>
      <c r="K94" s="2"/>
      <c r="L94" s="16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>
      <c r="A95" s="14"/>
      <c r="B95" s="2"/>
      <c r="C95" s="2"/>
      <c r="D95" s="15"/>
      <c r="E95" s="2"/>
      <c r="F95" s="2"/>
      <c r="G95" s="2"/>
      <c r="H95" s="2"/>
      <c r="I95" s="2"/>
      <c r="J95" s="2"/>
      <c r="K95" s="2"/>
      <c r="L95" s="16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>
      <c r="A96" s="14"/>
      <c r="B96" s="2"/>
      <c r="C96" s="2"/>
      <c r="D96" s="15"/>
      <c r="E96" s="2"/>
      <c r="F96" s="2"/>
      <c r="G96" s="2"/>
      <c r="H96" s="2"/>
      <c r="I96" s="2"/>
      <c r="J96" s="2"/>
      <c r="K96" s="2"/>
      <c r="L96" s="16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>
      <c r="A97" s="14"/>
      <c r="B97" s="2"/>
      <c r="C97" s="2"/>
      <c r="D97" s="15"/>
      <c r="E97" s="2"/>
      <c r="F97" s="2"/>
      <c r="G97" s="2"/>
      <c r="H97" s="2"/>
      <c r="I97" s="2"/>
      <c r="J97" s="2"/>
      <c r="K97" s="2"/>
      <c r="L97" s="16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>
      <c r="A98" s="14"/>
      <c r="B98" s="2"/>
      <c r="C98" s="2"/>
      <c r="D98" s="15"/>
      <c r="E98" s="2"/>
      <c r="F98" s="2"/>
      <c r="G98" s="2"/>
      <c r="H98" s="2"/>
      <c r="I98" s="2"/>
      <c r="J98" s="2"/>
      <c r="K98" s="2"/>
      <c r="L98" s="16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>
      <c r="A99" s="14"/>
      <c r="B99" s="2"/>
      <c r="C99" s="2"/>
      <c r="D99" s="15"/>
      <c r="E99" s="2"/>
      <c r="F99" s="2"/>
      <c r="G99" s="2"/>
      <c r="H99" s="2"/>
      <c r="I99" s="2"/>
      <c r="J99" s="2"/>
      <c r="K99" s="2"/>
      <c r="L99" s="16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>
      <c r="A100" s="14"/>
      <c r="B100" s="2"/>
      <c r="C100" s="2"/>
      <c r="D100" s="15"/>
      <c r="E100" s="2"/>
      <c r="F100" s="2"/>
      <c r="G100" s="2"/>
      <c r="H100" s="2"/>
      <c r="I100" s="2"/>
      <c r="J100" s="2"/>
      <c r="K100" s="2"/>
      <c r="L100" s="16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>
      <c r="A101" s="14"/>
      <c r="B101" s="2"/>
      <c r="C101" s="2"/>
      <c r="D101" s="15"/>
      <c r="E101" s="2"/>
      <c r="F101" s="2"/>
      <c r="G101" s="2"/>
      <c r="H101" s="2"/>
      <c r="I101" s="2"/>
      <c r="J101" s="2"/>
      <c r="K101" s="2"/>
      <c r="L101" s="16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>
      <c r="A102" s="14"/>
      <c r="B102" s="2"/>
      <c r="C102" s="2"/>
      <c r="D102" s="15"/>
      <c r="E102" s="2"/>
      <c r="F102" s="2"/>
      <c r="G102" s="2"/>
      <c r="H102" s="2"/>
      <c r="I102" s="2"/>
      <c r="J102" s="2"/>
      <c r="K102" s="2"/>
      <c r="L102" s="16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>
      <c r="A103" s="14"/>
      <c r="B103" s="2"/>
      <c r="C103" s="2"/>
      <c r="D103" s="15"/>
      <c r="E103" s="2"/>
      <c r="F103" s="2"/>
      <c r="G103" s="2"/>
      <c r="H103" s="2"/>
      <c r="I103" s="2"/>
      <c r="J103" s="2"/>
      <c r="K103" s="2"/>
      <c r="L103" s="16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>
      <c r="A104" s="14"/>
      <c r="B104" s="2"/>
      <c r="C104" s="2"/>
      <c r="D104" s="15"/>
      <c r="E104" s="2"/>
      <c r="F104" s="2"/>
      <c r="G104" s="2"/>
      <c r="H104" s="2"/>
      <c r="I104" s="2"/>
      <c r="J104" s="2"/>
      <c r="K104" s="2"/>
      <c r="L104" s="16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>
      <c r="A105" s="14"/>
      <c r="B105" s="2"/>
      <c r="C105" s="2"/>
      <c r="D105" s="15"/>
      <c r="E105" s="2"/>
      <c r="F105" s="2"/>
      <c r="G105" s="2"/>
      <c r="H105" s="2"/>
      <c r="I105" s="2"/>
      <c r="J105" s="2"/>
      <c r="K105" s="2"/>
      <c r="L105" s="16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>
      <c r="A106" s="14"/>
      <c r="B106" s="2"/>
      <c r="C106" s="2"/>
      <c r="D106" s="15"/>
      <c r="E106" s="2"/>
      <c r="F106" s="2"/>
      <c r="G106" s="2"/>
      <c r="H106" s="2"/>
      <c r="I106" s="2"/>
      <c r="J106" s="2"/>
      <c r="K106" s="2"/>
      <c r="L106" s="16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>
      <c r="A107" s="14"/>
      <c r="B107" s="2"/>
      <c r="C107" s="2"/>
      <c r="D107" s="15"/>
      <c r="E107" s="2"/>
      <c r="F107" s="2"/>
      <c r="G107" s="2"/>
      <c r="H107" s="2"/>
      <c r="I107" s="2"/>
      <c r="J107" s="2"/>
      <c r="K107" s="2"/>
      <c r="L107" s="16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>
      <c r="A108" s="14"/>
      <c r="B108" s="2"/>
      <c r="C108" s="2"/>
      <c r="D108" s="15"/>
      <c r="E108" s="2"/>
      <c r="F108" s="2"/>
      <c r="G108" s="2"/>
      <c r="H108" s="2"/>
      <c r="I108" s="2"/>
      <c r="J108" s="2"/>
      <c r="K108" s="2"/>
      <c r="L108" s="16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>
      <c r="A109" s="14"/>
      <c r="B109" s="2"/>
      <c r="C109" s="2"/>
      <c r="D109" s="15"/>
      <c r="E109" s="2"/>
      <c r="F109" s="2"/>
      <c r="G109" s="2"/>
      <c r="H109" s="2"/>
      <c r="I109" s="2"/>
      <c r="J109" s="2"/>
      <c r="K109" s="2"/>
      <c r="L109" s="16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>
      <c r="A110" s="14"/>
      <c r="B110" s="2"/>
      <c r="C110" s="2"/>
      <c r="D110" s="15"/>
      <c r="E110" s="2"/>
      <c r="F110" s="2"/>
      <c r="G110" s="2"/>
      <c r="H110" s="2"/>
      <c r="I110" s="2"/>
      <c r="J110" s="2"/>
      <c r="K110" s="2"/>
      <c r="L110" s="16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>
      <c r="A111" s="14"/>
      <c r="B111" s="2"/>
      <c r="C111" s="2"/>
      <c r="D111" s="15"/>
      <c r="E111" s="2"/>
      <c r="F111" s="2"/>
      <c r="G111" s="2"/>
      <c r="H111" s="2"/>
      <c r="I111" s="2"/>
      <c r="J111" s="2"/>
      <c r="K111" s="2"/>
      <c r="L111" s="16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>
      <c r="A112" s="14"/>
      <c r="B112" s="2"/>
      <c r="C112" s="2"/>
      <c r="D112" s="15"/>
      <c r="E112" s="2"/>
      <c r="F112" s="2"/>
      <c r="G112" s="2"/>
      <c r="H112" s="2"/>
      <c r="I112" s="2"/>
      <c r="J112" s="2"/>
      <c r="K112" s="2"/>
      <c r="L112" s="16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>
      <c r="A113" s="14"/>
      <c r="B113" s="2"/>
      <c r="C113" s="2"/>
      <c r="D113" s="15"/>
      <c r="E113" s="2"/>
      <c r="F113" s="2"/>
      <c r="G113" s="2"/>
      <c r="H113" s="2"/>
      <c r="I113" s="2"/>
      <c r="J113" s="2"/>
      <c r="K113" s="2"/>
      <c r="L113" s="16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>
      <c r="A114" s="14"/>
      <c r="B114" s="2"/>
      <c r="C114" s="2"/>
      <c r="D114" s="15"/>
      <c r="E114" s="2"/>
      <c r="F114" s="2"/>
      <c r="G114" s="2"/>
      <c r="H114" s="2"/>
      <c r="I114" s="2"/>
      <c r="J114" s="2"/>
      <c r="K114" s="2"/>
      <c r="L114" s="16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>
      <c r="A115" s="14"/>
      <c r="B115" s="2"/>
      <c r="C115" s="2"/>
      <c r="D115" s="15"/>
      <c r="E115" s="2"/>
      <c r="F115" s="2"/>
      <c r="G115" s="2"/>
      <c r="H115" s="2"/>
      <c r="I115" s="2"/>
      <c r="J115" s="2"/>
      <c r="K115" s="2"/>
      <c r="L115" s="16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>
      <c r="A116" s="14"/>
      <c r="B116" s="2"/>
      <c r="C116" s="2"/>
      <c r="D116" s="15"/>
      <c r="E116" s="2"/>
      <c r="F116" s="2"/>
      <c r="G116" s="2"/>
      <c r="H116" s="2"/>
      <c r="I116" s="2"/>
      <c r="J116" s="2"/>
      <c r="K116" s="2"/>
      <c r="L116" s="16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>
      <c r="A117" s="14"/>
      <c r="B117" s="2"/>
      <c r="C117" s="2"/>
      <c r="D117" s="15"/>
      <c r="E117" s="2"/>
      <c r="F117" s="2"/>
      <c r="G117" s="2"/>
      <c r="H117" s="2"/>
      <c r="I117" s="2"/>
      <c r="J117" s="2"/>
      <c r="K117" s="2"/>
      <c r="L117" s="16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>
      <c r="A118" s="14"/>
      <c r="B118" s="2"/>
      <c r="C118" s="2"/>
      <c r="D118" s="15"/>
      <c r="E118" s="2"/>
      <c r="F118" s="2"/>
      <c r="G118" s="2"/>
      <c r="H118" s="2"/>
      <c r="I118" s="2"/>
      <c r="J118" s="2"/>
      <c r="K118" s="2"/>
      <c r="L118" s="16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>
      <c r="A119" s="14"/>
      <c r="B119" s="2"/>
      <c r="C119" s="2"/>
      <c r="D119" s="15"/>
      <c r="E119" s="2"/>
      <c r="F119" s="2"/>
      <c r="G119" s="2"/>
      <c r="H119" s="2"/>
      <c r="I119" s="2"/>
      <c r="J119" s="2"/>
      <c r="K119" s="2"/>
      <c r="L119" s="16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>
      <c r="A120" s="14"/>
      <c r="B120" s="2"/>
      <c r="C120" s="2"/>
      <c r="D120" s="15"/>
      <c r="E120" s="2"/>
      <c r="F120" s="2"/>
      <c r="G120" s="2"/>
      <c r="H120" s="2"/>
      <c r="I120" s="2"/>
      <c r="J120" s="2"/>
      <c r="K120" s="2"/>
      <c r="L120" s="16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>
      <c r="A121" s="14"/>
      <c r="B121" s="2"/>
      <c r="C121" s="2"/>
      <c r="D121" s="15"/>
      <c r="E121" s="2"/>
      <c r="F121" s="2"/>
      <c r="G121" s="2"/>
      <c r="H121" s="2"/>
      <c r="I121" s="2"/>
      <c r="J121" s="2"/>
      <c r="K121" s="2"/>
      <c r="L121" s="16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>
      <c r="A122" s="14"/>
      <c r="B122" s="2"/>
      <c r="C122" s="2"/>
      <c r="D122" s="15"/>
      <c r="E122" s="2"/>
      <c r="F122" s="2"/>
      <c r="G122" s="2"/>
      <c r="H122" s="2"/>
      <c r="I122" s="2"/>
      <c r="J122" s="2"/>
      <c r="K122" s="2"/>
      <c r="L122" s="16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>
      <c r="A123" s="14"/>
      <c r="B123" s="2"/>
      <c r="C123" s="2"/>
      <c r="D123" s="15"/>
      <c r="E123" s="2"/>
      <c r="F123" s="2"/>
      <c r="G123" s="2"/>
      <c r="H123" s="2"/>
      <c r="I123" s="2"/>
      <c r="J123" s="2"/>
      <c r="K123" s="2"/>
      <c r="L123" s="16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>
      <c r="A124" s="14"/>
      <c r="B124" s="2"/>
      <c r="C124" s="2"/>
      <c r="D124" s="15"/>
      <c r="E124" s="2"/>
      <c r="F124" s="2"/>
      <c r="G124" s="2"/>
      <c r="H124" s="2"/>
      <c r="I124" s="2"/>
      <c r="J124" s="2"/>
      <c r="K124" s="2"/>
      <c r="L124" s="16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>
      <c r="A125" s="14"/>
      <c r="B125" s="2"/>
      <c r="C125" s="2"/>
      <c r="D125" s="15"/>
      <c r="E125" s="2"/>
      <c r="F125" s="2"/>
      <c r="G125" s="2"/>
      <c r="H125" s="2"/>
      <c r="I125" s="2"/>
      <c r="J125" s="2"/>
      <c r="K125" s="2"/>
      <c r="L125" s="16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>
      <c r="A126" s="14"/>
      <c r="B126" s="2"/>
      <c r="C126" s="2"/>
      <c r="D126" s="15"/>
      <c r="E126" s="2"/>
      <c r="F126" s="2"/>
      <c r="G126" s="2"/>
      <c r="H126" s="2"/>
      <c r="I126" s="2"/>
      <c r="J126" s="2"/>
      <c r="K126" s="2"/>
      <c r="L126" s="16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>
      <c r="A127" s="14"/>
      <c r="B127" s="2"/>
      <c r="C127" s="2"/>
      <c r="D127" s="15"/>
      <c r="E127" s="2"/>
      <c r="F127" s="2"/>
      <c r="G127" s="2"/>
      <c r="H127" s="2"/>
      <c r="I127" s="2"/>
      <c r="J127" s="2"/>
      <c r="K127" s="2"/>
      <c r="L127" s="16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>
      <c r="A128" s="14"/>
      <c r="B128" s="2"/>
      <c r="C128" s="2"/>
      <c r="D128" s="15"/>
      <c r="E128" s="2"/>
      <c r="F128" s="2"/>
      <c r="G128" s="2"/>
      <c r="H128" s="2"/>
      <c r="I128" s="2"/>
      <c r="J128" s="2"/>
      <c r="K128" s="2"/>
      <c r="L128" s="16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>
      <c r="A129" s="14"/>
      <c r="B129" s="2"/>
      <c r="C129" s="2"/>
      <c r="D129" s="15"/>
      <c r="E129" s="2"/>
      <c r="F129" s="2"/>
      <c r="G129" s="2"/>
      <c r="H129" s="2"/>
      <c r="I129" s="2"/>
      <c r="J129" s="2"/>
      <c r="K129" s="2"/>
      <c r="L129" s="16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>
      <c r="A130" s="14"/>
      <c r="B130" s="2"/>
      <c r="C130" s="2"/>
      <c r="D130" s="15"/>
      <c r="E130" s="2"/>
      <c r="F130" s="2"/>
      <c r="G130" s="2"/>
      <c r="H130" s="2"/>
      <c r="I130" s="2"/>
      <c r="J130" s="2"/>
      <c r="K130" s="2"/>
      <c r="L130" s="16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>
      <c r="A131" s="14"/>
      <c r="B131" s="2"/>
      <c r="C131" s="2"/>
      <c r="D131" s="15"/>
      <c r="E131" s="2"/>
      <c r="F131" s="2"/>
      <c r="G131" s="2"/>
      <c r="H131" s="2"/>
      <c r="I131" s="2"/>
      <c r="J131" s="2"/>
      <c r="K131" s="2"/>
      <c r="L131" s="16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>
      <c r="A132" s="14"/>
      <c r="B132" s="2"/>
      <c r="C132" s="2"/>
      <c r="D132" s="15"/>
      <c r="E132" s="2"/>
      <c r="F132" s="2"/>
      <c r="G132" s="2"/>
      <c r="H132" s="2"/>
      <c r="I132" s="2"/>
      <c r="J132" s="2"/>
      <c r="K132" s="2"/>
      <c r="L132" s="16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>
      <c r="A133" s="14"/>
      <c r="B133" s="2"/>
      <c r="C133" s="2"/>
      <c r="D133" s="15"/>
      <c r="E133" s="2"/>
      <c r="F133" s="2"/>
      <c r="G133" s="2"/>
      <c r="H133" s="2"/>
      <c r="I133" s="2"/>
      <c r="J133" s="2"/>
      <c r="K133" s="2"/>
      <c r="L133" s="16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>
      <c r="A134" s="14"/>
      <c r="B134" s="2"/>
      <c r="C134" s="2"/>
      <c r="D134" s="15"/>
      <c r="E134" s="2"/>
      <c r="F134" s="2"/>
      <c r="G134" s="2"/>
      <c r="H134" s="2"/>
      <c r="I134" s="2"/>
      <c r="J134" s="2"/>
      <c r="K134" s="2"/>
      <c r="L134" s="16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>
      <c r="A135" s="14"/>
      <c r="B135" s="2"/>
      <c r="C135" s="2"/>
      <c r="D135" s="15"/>
      <c r="E135" s="2"/>
      <c r="F135" s="2"/>
      <c r="G135" s="2"/>
      <c r="H135" s="2"/>
      <c r="I135" s="2"/>
      <c r="J135" s="2"/>
      <c r="K135" s="2"/>
      <c r="L135" s="16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>
      <c r="A136" s="14"/>
      <c r="B136" s="2"/>
      <c r="C136" s="2"/>
      <c r="D136" s="15"/>
      <c r="E136" s="2"/>
      <c r="F136" s="2"/>
      <c r="G136" s="2"/>
      <c r="H136" s="2"/>
      <c r="I136" s="2"/>
      <c r="J136" s="2"/>
      <c r="K136" s="2"/>
      <c r="L136" s="16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>
      <c r="A137" s="14"/>
      <c r="B137" s="2"/>
      <c r="C137" s="2"/>
      <c r="D137" s="15"/>
      <c r="E137" s="2"/>
      <c r="F137" s="2"/>
      <c r="G137" s="2"/>
      <c r="H137" s="2"/>
      <c r="I137" s="2"/>
      <c r="J137" s="2"/>
      <c r="K137" s="2"/>
      <c r="L137" s="16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>
      <c r="A138" s="14"/>
      <c r="B138" s="2"/>
      <c r="C138" s="2"/>
      <c r="D138" s="15"/>
      <c r="E138" s="2"/>
      <c r="F138" s="2"/>
      <c r="G138" s="2"/>
      <c r="H138" s="2"/>
      <c r="I138" s="2"/>
      <c r="J138" s="2"/>
      <c r="K138" s="2"/>
      <c r="L138" s="16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>
      <c r="A139" s="14"/>
      <c r="B139" s="2"/>
      <c r="C139" s="2"/>
      <c r="D139" s="15"/>
      <c r="E139" s="2"/>
      <c r="F139" s="2"/>
      <c r="G139" s="2"/>
      <c r="H139" s="2"/>
      <c r="I139" s="2"/>
      <c r="J139" s="2"/>
      <c r="K139" s="2"/>
      <c r="L139" s="16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>
      <c r="A140" s="14"/>
      <c r="B140" s="2"/>
      <c r="C140" s="2"/>
      <c r="D140" s="15"/>
      <c r="E140" s="2"/>
      <c r="F140" s="2"/>
      <c r="G140" s="2"/>
      <c r="H140" s="2"/>
      <c r="I140" s="2"/>
      <c r="J140" s="2"/>
      <c r="K140" s="2"/>
      <c r="L140" s="16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>
      <c r="A141" s="14"/>
      <c r="B141" s="2"/>
      <c r="C141" s="2"/>
      <c r="D141" s="15"/>
      <c r="E141" s="2"/>
      <c r="F141" s="2"/>
      <c r="G141" s="2"/>
      <c r="H141" s="2"/>
      <c r="I141" s="2"/>
      <c r="J141" s="2"/>
      <c r="K141" s="2"/>
      <c r="L141" s="16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>
      <c r="A142" s="14"/>
      <c r="B142" s="2"/>
      <c r="C142" s="2"/>
      <c r="D142" s="15"/>
      <c r="E142" s="2"/>
      <c r="F142" s="2"/>
      <c r="G142" s="2"/>
      <c r="H142" s="2"/>
      <c r="I142" s="2"/>
      <c r="J142" s="2"/>
      <c r="K142" s="2"/>
      <c r="L142" s="16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>
      <c r="A143" s="14"/>
      <c r="B143" s="2"/>
      <c r="C143" s="2"/>
      <c r="D143" s="15"/>
      <c r="E143" s="2"/>
      <c r="F143" s="2"/>
      <c r="G143" s="2"/>
      <c r="H143" s="2"/>
      <c r="I143" s="2"/>
      <c r="J143" s="2"/>
      <c r="K143" s="2"/>
      <c r="L143" s="16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>
      <c r="A144" s="14"/>
      <c r="B144" s="2"/>
      <c r="C144" s="2"/>
      <c r="D144" s="15"/>
      <c r="E144" s="2"/>
      <c r="F144" s="2"/>
      <c r="G144" s="2"/>
      <c r="H144" s="2"/>
      <c r="I144" s="2"/>
      <c r="J144" s="2"/>
      <c r="K144" s="2"/>
      <c r="L144" s="16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>
      <c r="A145" s="14"/>
      <c r="B145" s="2"/>
      <c r="C145" s="2"/>
      <c r="D145" s="15"/>
      <c r="E145" s="2"/>
      <c r="F145" s="2"/>
      <c r="G145" s="2"/>
      <c r="H145" s="2"/>
      <c r="I145" s="2"/>
      <c r="J145" s="2"/>
      <c r="K145" s="2"/>
      <c r="L145" s="16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>
      <c r="A146" s="14"/>
      <c r="B146" s="2"/>
      <c r="C146" s="2"/>
      <c r="D146" s="15"/>
      <c r="E146" s="2"/>
      <c r="F146" s="2"/>
      <c r="G146" s="2"/>
      <c r="H146" s="2"/>
      <c r="I146" s="2"/>
      <c r="J146" s="2"/>
      <c r="K146" s="2"/>
      <c r="L146" s="16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>
      <c r="A147" s="14"/>
      <c r="B147" s="2"/>
      <c r="C147" s="2"/>
      <c r="D147" s="15"/>
      <c r="E147" s="2"/>
      <c r="F147" s="2"/>
      <c r="G147" s="2"/>
      <c r="H147" s="2"/>
      <c r="I147" s="2"/>
      <c r="J147" s="2"/>
      <c r="K147" s="2"/>
      <c r="L147" s="16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>
      <c r="A148" s="14"/>
      <c r="B148" s="2"/>
      <c r="C148" s="2"/>
      <c r="D148" s="15"/>
      <c r="E148" s="2"/>
      <c r="F148" s="2"/>
      <c r="G148" s="2"/>
      <c r="H148" s="2"/>
      <c r="I148" s="2"/>
      <c r="J148" s="2"/>
      <c r="K148" s="2"/>
      <c r="L148" s="16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>
      <c r="A149" s="14"/>
      <c r="B149" s="2"/>
      <c r="C149" s="2"/>
      <c r="D149" s="15"/>
      <c r="E149" s="2"/>
      <c r="F149" s="2"/>
      <c r="G149" s="2"/>
      <c r="H149" s="2"/>
      <c r="I149" s="2"/>
      <c r="J149" s="2"/>
      <c r="K149" s="2"/>
      <c r="L149" s="16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>
      <c r="A150" s="14"/>
      <c r="B150" s="2"/>
      <c r="C150" s="2"/>
      <c r="D150" s="15"/>
      <c r="E150" s="2"/>
      <c r="F150" s="2"/>
      <c r="G150" s="2"/>
      <c r="H150" s="2"/>
      <c r="I150" s="2"/>
      <c r="J150" s="2"/>
      <c r="K150" s="2"/>
      <c r="L150" s="16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>
      <c r="A151" s="14"/>
      <c r="B151" s="2"/>
      <c r="C151" s="2"/>
      <c r="D151" s="15"/>
      <c r="E151" s="2"/>
      <c r="F151" s="2"/>
      <c r="G151" s="2"/>
      <c r="H151" s="2"/>
      <c r="I151" s="2"/>
      <c r="J151" s="2"/>
      <c r="K151" s="2"/>
      <c r="L151" s="16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>
      <c r="A152" s="14"/>
      <c r="B152" s="2"/>
      <c r="C152" s="2"/>
      <c r="D152" s="15"/>
      <c r="E152" s="2"/>
      <c r="F152" s="2"/>
      <c r="G152" s="2"/>
      <c r="H152" s="2"/>
      <c r="I152" s="2"/>
      <c r="J152" s="2"/>
      <c r="K152" s="2"/>
      <c r="L152" s="16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>
      <c r="A153" s="14"/>
      <c r="B153" s="2"/>
      <c r="C153" s="2"/>
      <c r="D153" s="15"/>
      <c r="E153" s="2"/>
      <c r="F153" s="2"/>
      <c r="G153" s="2"/>
      <c r="H153" s="2"/>
      <c r="I153" s="2"/>
      <c r="J153" s="2"/>
      <c r="K153" s="2"/>
      <c r="L153" s="16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>
      <c r="A154" s="14"/>
      <c r="B154" s="2"/>
      <c r="C154" s="2"/>
      <c r="D154" s="15"/>
      <c r="E154" s="2"/>
      <c r="F154" s="2"/>
      <c r="G154" s="2"/>
      <c r="H154" s="2"/>
      <c r="I154" s="2"/>
      <c r="J154" s="2"/>
      <c r="K154" s="2"/>
      <c r="L154" s="16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>
      <c r="A155" s="14"/>
      <c r="B155" s="2"/>
      <c r="C155" s="2"/>
      <c r="D155" s="15"/>
      <c r="E155" s="2"/>
      <c r="F155" s="2"/>
      <c r="G155" s="2"/>
      <c r="H155" s="2"/>
      <c r="I155" s="2"/>
      <c r="J155" s="2"/>
      <c r="K155" s="2"/>
      <c r="L155" s="16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>
      <c r="A156" s="14"/>
      <c r="B156" s="2"/>
      <c r="C156" s="2"/>
      <c r="D156" s="15"/>
      <c r="E156" s="2"/>
      <c r="F156" s="2"/>
      <c r="G156" s="2"/>
      <c r="H156" s="2"/>
      <c r="I156" s="2"/>
      <c r="J156" s="2"/>
      <c r="K156" s="2"/>
      <c r="L156" s="16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>
      <c r="A157" s="14"/>
      <c r="B157" s="2"/>
      <c r="C157" s="2"/>
      <c r="D157" s="15"/>
      <c r="E157" s="2"/>
      <c r="F157" s="2"/>
      <c r="G157" s="2"/>
      <c r="H157" s="2"/>
      <c r="I157" s="2"/>
      <c r="J157" s="2"/>
      <c r="K157" s="2"/>
      <c r="L157" s="16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>
      <c r="A158" s="14"/>
      <c r="B158" s="2"/>
      <c r="C158" s="2"/>
      <c r="D158" s="15"/>
      <c r="E158" s="2"/>
      <c r="F158" s="2"/>
      <c r="G158" s="2"/>
      <c r="H158" s="2"/>
      <c r="I158" s="2"/>
      <c r="J158" s="2"/>
      <c r="K158" s="2"/>
      <c r="L158" s="16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>
      <c r="A159" s="14"/>
      <c r="B159" s="2"/>
      <c r="C159" s="2"/>
      <c r="D159" s="15"/>
      <c r="E159" s="2"/>
      <c r="F159" s="2"/>
      <c r="G159" s="2"/>
      <c r="H159" s="2"/>
      <c r="I159" s="2"/>
      <c r="J159" s="2"/>
      <c r="K159" s="2"/>
      <c r="L159" s="16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>
      <c r="A160" s="14"/>
      <c r="B160" s="2"/>
      <c r="C160" s="2"/>
      <c r="D160" s="15"/>
      <c r="E160" s="2"/>
      <c r="F160" s="2"/>
      <c r="G160" s="2"/>
      <c r="H160" s="2"/>
      <c r="I160" s="2"/>
      <c r="J160" s="2"/>
      <c r="K160" s="2"/>
      <c r="L160" s="16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>
      <c r="A161" s="14"/>
      <c r="B161" s="2"/>
      <c r="C161" s="2"/>
      <c r="D161" s="15"/>
      <c r="E161" s="2"/>
      <c r="F161" s="2"/>
      <c r="G161" s="2"/>
      <c r="H161" s="2"/>
      <c r="I161" s="2"/>
      <c r="J161" s="2"/>
      <c r="K161" s="2"/>
      <c r="L161" s="16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>
      <c r="A162" s="14"/>
      <c r="B162" s="2"/>
      <c r="C162" s="2"/>
      <c r="D162" s="15"/>
      <c r="E162" s="2"/>
      <c r="F162" s="2"/>
      <c r="G162" s="2"/>
      <c r="H162" s="2"/>
      <c r="I162" s="2"/>
      <c r="J162" s="2"/>
      <c r="K162" s="2"/>
      <c r="L162" s="16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>
      <c r="A163" s="14"/>
      <c r="B163" s="2"/>
      <c r="C163" s="2"/>
      <c r="D163" s="15"/>
      <c r="E163" s="2"/>
      <c r="F163" s="2"/>
      <c r="G163" s="2"/>
      <c r="H163" s="2"/>
      <c r="I163" s="2"/>
      <c r="J163" s="2"/>
      <c r="K163" s="2"/>
      <c r="L163" s="16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>
      <c r="A164" s="14"/>
      <c r="B164" s="2"/>
      <c r="C164" s="2"/>
      <c r="D164" s="15"/>
      <c r="E164" s="2"/>
      <c r="F164" s="2"/>
      <c r="G164" s="2"/>
      <c r="H164" s="2"/>
      <c r="I164" s="2"/>
      <c r="J164" s="2"/>
      <c r="K164" s="2"/>
      <c r="L164" s="16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>
      <c r="A165" s="14"/>
      <c r="B165" s="2"/>
      <c r="C165" s="2"/>
      <c r="D165" s="15"/>
      <c r="E165" s="2"/>
      <c r="F165" s="2"/>
      <c r="G165" s="2"/>
      <c r="H165" s="2"/>
      <c r="I165" s="2"/>
      <c r="J165" s="2"/>
      <c r="K165" s="2"/>
      <c r="L165" s="16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>
      <c r="A166" s="14"/>
      <c r="B166" s="2"/>
      <c r="C166" s="2"/>
      <c r="D166" s="15"/>
      <c r="E166" s="2"/>
      <c r="F166" s="2"/>
      <c r="G166" s="2"/>
      <c r="H166" s="2"/>
      <c r="I166" s="2"/>
      <c r="J166" s="2"/>
      <c r="K166" s="2"/>
      <c r="L166" s="16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>
      <c r="A167" s="14"/>
      <c r="B167" s="2"/>
      <c r="C167" s="2"/>
      <c r="D167" s="15"/>
      <c r="E167" s="2"/>
      <c r="F167" s="2"/>
      <c r="G167" s="2"/>
      <c r="H167" s="2"/>
      <c r="I167" s="2"/>
      <c r="J167" s="2"/>
      <c r="K167" s="2"/>
      <c r="L167" s="16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>
      <c r="A168" s="14"/>
      <c r="B168" s="2"/>
      <c r="C168" s="2"/>
      <c r="D168" s="15"/>
      <c r="E168" s="2"/>
      <c r="F168" s="2"/>
      <c r="G168" s="2"/>
      <c r="H168" s="2"/>
      <c r="I168" s="2"/>
      <c r="J168" s="2"/>
      <c r="K168" s="2"/>
      <c r="L168" s="16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>
      <c r="A169" s="14"/>
      <c r="B169" s="2"/>
      <c r="C169" s="2"/>
      <c r="D169" s="15"/>
      <c r="E169" s="2"/>
      <c r="F169" s="2"/>
      <c r="G169" s="2"/>
      <c r="H169" s="2"/>
      <c r="I169" s="2"/>
      <c r="J169" s="2"/>
      <c r="K169" s="2"/>
      <c r="L169" s="16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>
      <c r="A170" s="14"/>
      <c r="B170" s="2"/>
      <c r="C170" s="2"/>
      <c r="D170" s="15"/>
      <c r="E170" s="2"/>
      <c r="F170" s="2"/>
      <c r="G170" s="2"/>
      <c r="H170" s="2"/>
      <c r="I170" s="2"/>
      <c r="J170" s="2"/>
      <c r="K170" s="2"/>
      <c r="L170" s="16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>
      <c r="A171" s="14"/>
      <c r="B171" s="2"/>
      <c r="C171" s="2"/>
      <c r="D171" s="15"/>
      <c r="E171" s="2"/>
      <c r="F171" s="2"/>
      <c r="G171" s="2"/>
      <c r="H171" s="2"/>
      <c r="I171" s="2"/>
      <c r="J171" s="2"/>
      <c r="K171" s="2"/>
      <c r="L171" s="16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>
      <c r="A172" s="14"/>
      <c r="B172" s="2"/>
      <c r="C172" s="2"/>
      <c r="D172" s="15"/>
      <c r="E172" s="2"/>
      <c r="F172" s="2"/>
      <c r="G172" s="2"/>
      <c r="H172" s="2"/>
      <c r="I172" s="2"/>
      <c r="J172" s="2"/>
      <c r="K172" s="2"/>
      <c r="L172" s="16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>
      <c r="A173" s="14"/>
      <c r="B173" s="2"/>
      <c r="C173" s="2"/>
      <c r="D173" s="15"/>
      <c r="E173" s="2"/>
      <c r="F173" s="2"/>
      <c r="G173" s="2"/>
      <c r="H173" s="2"/>
      <c r="I173" s="2"/>
      <c r="J173" s="2"/>
      <c r="K173" s="2"/>
      <c r="L173" s="16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>
      <c r="A174" s="14"/>
      <c r="B174" s="2"/>
      <c r="C174" s="2"/>
      <c r="D174" s="15"/>
      <c r="E174" s="2"/>
      <c r="F174" s="2"/>
      <c r="G174" s="2"/>
      <c r="H174" s="2"/>
      <c r="I174" s="2"/>
      <c r="J174" s="2"/>
      <c r="K174" s="2"/>
      <c r="L174" s="16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>
      <c r="A175" s="14"/>
      <c r="B175" s="2"/>
      <c r="C175" s="2"/>
      <c r="D175" s="15"/>
      <c r="E175" s="2"/>
      <c r="F175" s="2"/>
      <c r="G175" s="2"/>
      <c r="H175" s="2"/>
      <c r="I175" s="2"/>
      <c r="J175" s="2"/>
      <c r="K175" s="2"/>
      <c r="L175" s="16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>
      <c r="A176" s="14"/>
      <c r="B176" s="2"/>
      <c r="C176" s="2"/>
      <c r="D176" s="15"/>
      <c r="E176" s="2"/>
      <c r="F176" s="2"/>
      <c r="G176" s="2"/>
      <c r="H176" s="2"/>
      <c r="I176" s="2"/>
      <c r="J176" s="2"/>
      <c r="K176" s="2"/>
      <c r="L176" s="16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>
      <c r="A177" s="14"/>
      <c r="B177" s="2"/>
      <c r="C177" s="2"/>
      <c r="D177" s="15"/>
      <c r="E177" s="2"/>
      <c r="F177" s="2"/>
      <c r="G177" s="2"/>
      <c r="H177" s="2"/>
      <c r="I177" s="2"/>
      <c r="J177" s="2"/>
      <c r="K177" s="2"/>
      <c r="L177" s="16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>
      <c r="A178" s="14"/>
      <c r="B178" s="2"/>
      <c r="C178" s="2"/>
      <c r="D178" s="15"/>
      <c r="E178" s="2"/>
      <c r="F178" s="2"/>
      <c r="G178" s="2"/>
      <c r="H178" s="2"/>
      <c r="I178" s="2"/>
      <c r="J178" s="2"/>
      <c r="K178" s="2"/>
      <c r="L178" s="16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>
      <c r="A179" s="14"/>
      <c r="B179" s="2"/>
      <c r="C179" s="2"/>
      <c r="D179" s="15"/>
      <c r="E179" s="2"/>
      <c r="F179" s="2"/>
      <c r="G179" s="2"/>
      <c r="H179" s="2"/>
      <c r="I179" s="2"/>
      <c r="J179" s="2"/>
      <c r="K179" s="2"/>
      <c r="L179" s="16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>
      <c r="A180" s="14"/>
      <c r="B180" s="2"/>
      <c r="C180" s="2"/>
      <c r="D180" s="15"/>
      <c r="E180" s="2"/>
      <c r="F180" s="2"/>
      <c r="G180" s="2"/>
      <c r="H180" s="2"/>
      <c r="I180" s="2"/>
      <c r="J180" s="2"/>
      <c r="K180" s="2"/>
      <c r="L180" s="16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>
      <c r="A181" s="14"/>
      <c r="B181" s="2"/>
      <c r="C181" s="2"/>
      <c r="D181" s="15"/>
      <c r="E181" s="2"/>
      <c r="F181" s="2"/>
      <c r="G181" s="2"/>
      <c r="H181" s="2"/>
      <c r="I181" s="2"/>
      <c r="J181" s="2"/>
      <c r="K181" s="2"/>
      <c r="L181" s="16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>
      <c r="A182" s="14"/>
      <c r="B182" s="2"/>
      <c r="C182" s="2"/>
      <c r="D182" s="15"/>
      <c r="E182" s="2"/>
      <c r="F182" s="2"/>
      <c r="G182" s="2"/>
      <c r="H182" s="2"/>
      <c r="I182" s="2"/>
      <c r="J182" s="2"/>
      <c r="K182" s="2"/>
      <c r="L182" s="16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>
      <c r="A183" s="14"/>
      <c r="B183" s="2"/>
      <c r="C183" s="2"/>
      <c r="D183" s="15"/>
      <c r="E183" s="2"/>
      <c r="F183" s="2"/>
      <c r="G183" s="2"/>
      <c r="H183" s="2"/>
      <c r="I183" s="2"/>
      <c r="J183" s="2"/>
      <c r="K183" s="2"/>
      <c r="L183" s="16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>
      <c r="A184" s="14"/>
      <c r="B184" s="2"/>
      <c r="C184" s="2"/>
      <c r="D184" s="15"/>
      <c r="E184" s="2"/>
      <c r="F184" s="2"/>
      <c r="G184" s="2"/>
      <c r="H184" s="2"/>
      <c r="I184" s="2"/>
      <c r="J184" s="2"/>
      <c r="K184" s="2"/>
      <c r="L184" s="16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>
      <c r="A185" s="14"/>
      <c r="B185" s="2"/>
      <c r="C185" s="2"/>
      <c r="D185" s="15"/>
      <c r="E185" s="2"/>
      <c r="F185" s="2"/>
      <c r="G185" s="2"/>
      <c r="H185" s="2"/>
      <c r="I185" s="2"/>
      <c r="J185" s="2"/>
      <c r="K185" s="2"/>
      <c r="L185" s="16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>
      <c r="A186" s="14"/>
      <c r="B186" s="2"/>
      <c r="C186" s="2"/>
      <c r="D186" s="15"/>
      <c r="E186" s="2"/>
      <c r="F186" s="2"/>
      <c r="G186" s="2"/>
      <c r="H186" s="2"/>
      <c r="I186" s="2"/>
      <c r="J186" s="2"/>
      <c r="K186" s="2"/>
      <c r="L186" s="16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>
      <c r="A187" s="14"/>
      <c r="B187" s="2"/>
      <c r="C187" s="2"/>
      <c r="D187" s="15"/>
      <c r="E187" s="2"/>
      <c r="F187" s="2"/>
      <c r="G187" s="2"/>
      <c r="H187" s="2"/>
      <c r="I187" s="2"/>
      <c r="J187" s="2"/>
      <c r="K187" s="2"/>
      <c r="L187" s="16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>
      <c r="A188" s="14"/>
      <c r="B188" s="2"/>
      <c r="C188" s="2"/>
      <c r="D188" s="15"/>
      <c r="E188" s="2"/>
      <c r="F188" s="2"/>
      <c r="G188" s="2"/>
      <c r="H188" s="2"/>
      <c r="I188" s="2"/>
      <c r="J188" s="2"/>
      <c r="K188" s="2"/>
      <c r="L188" s="16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>
      <c r="A189" s="14"/>
      <c r="B189" s="2"/>
      <c r="C189" s="2"/>
      <c r="D189" s="15"/>
      <c r="E189" s="2"/>
      <c r="F189" s="2"/>
      <c r="G189" s="2"/>
      <c r="H189" s="2"/>
      <c r="I189" s="2"/>
      <c r="J189" s="2"/>
      <c r="K189" s="2"/>
      <c r="L189" s="16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>
      <c r="A190" s="14"/>
      <c r="B190" s="2"/>
      <c r="C190" s="2"/>
      <c r="D190" s="15"/>
      <c r="E190" s="2"/>
      <c r="F190" s="2"/>
      <c r="G190" s="2"/>
      <c r="H190" s="2"/>
      <c r="I190" s="2"/>
      <c r="J190" s="2"/>
      <c r="K190" s="2"/>
      <c r="L190" s="16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>
      <c r="A191" s="14"/>
      <c r="B191" s="2"/>
      <c r="C191" s="2"/>
      <c r="D191" s="15"/>
      <c r="E191" s="2"/>
      <c r="F191" s="2"/>
      <c r="G191" s="2"/>
      <c r="H191" s="2"/>
      <c r="I191" s="2"/>
      <c r="J191" s="2"/>
      <c r="K191" s="2"/>
      <c r="L191" s="16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>
      <c r="A192" s="14"/>
      <c r="B192" s="2"/>
      <c r="C192" s="2"/>
      <c r="D192" s="15"/>
      <c r="E192" s="2"/>
      <c r="F192" s="2"/>
      <c r="G192" s="2"/>
      <c r="H192" s="2"/>
      <c r="I192" s="2"/>
      <c r="J192" s="2"/>
      <c r="K192" s="2"/>
      <c r="L192" s="16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>
      <c r="A193" s="14"/>
      <c r="B193" s="2"/>
      <c r="C193" s="2"/>
      <c r="D193" s="15"/>
      <c r="E193" s="2"/>
      <c r="F193" s="2"/>
      <c r="G193" s="2"/>
      <c r="H193" s="2"/>
      <c r="I193" s="2"/>
      <c r="J193" s="2"/>
      <c r="K193" s="2"/>
      <c r="L193" s="16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>
      <c r="A194" s="14"/>
      <c r="B194" s="2"/>
      <c r="C194" s="2"/>
      <c r="D194" s="15"/>
      <c r="E194" s="2"/>
      <c r="F194" s="2"/>
      <c r="G194" s="2"/>
      <c r="H194" s="2"/>
      <c r="I194" s="2"/>
      <c r="J194" s="2"/>
      <c r="K194" s="2"/>
      <c r="L194" s="16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>
      <c r="A195" s="14"/>
      <c r="B195" s="2"/>
      <c r="C195" s="2"/>
      <c r="D195" s="15"/>
      <c r="E195" s="2"/>
      <c r="F195" s="2"/>
      <c r="G195" s="2"/>
      <c r="H195" s="2"/>
      <c r="I195" s="2"/>
      <c r="J195" s="2"/>
      <c r="K195" s="2"/>
      <c r="L195" s="16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>
      <c r="A196" s="14"/>
      <c r="B196" s="2"/>
      <c r="C196" s="2"/>
      <c r="D196" s="15"/>
      <c r="E196" s="2"/>
      <c r="F196" s="2"/>
      <c r="G196" s="2"/>
      <c r="H196" s="2"/>
      <c r="I196" s="2"/>
      <c r="J196" s="2"/>
      <c r="K196" s="2"/>
      <c r="L196" s="16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>
      <c r="A197" s="14"/>
      <c r="B197" s="2"/>
      <c r="C197" s="2"/>
      <c r="D197" s="15"/>
      <c r="E197" s="2"/>
      <c r="F197" s="2"/>
      <c r="G197" s="2"/>
      <c r="H197" s="2"/>
      <c r="I197" s="2"/>
      <c r="J197" s="2"/>
      <c r="K197" s="2"/>
      <c r="L197" s="16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>
      <c r="A198" s="14"/>
      <c r="B198" s="2"/>
      <c r="C198" s="2"/>
      <c r="D198" s="15"/>
      <c r="E198" s="2"/>
      <c r="F198" s="2"/>
      <c r="G198" s="2"/>
      <c r="H198" s="2"/>
      <c r="I198" s="2"/>
      <c r="J198" s="2"/>
      <c r="K198" s="2"/>
      <c r="L198" s="16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>
      <c r="A199" s="14"/>
      <c r="B199" s="2"/>
      <c r="C199" s="2"/>
      <c r="D199" s="15"/>
      <c r="E199" s="2"/>
      <c r="F199" s="2"/>
      <c r="G199" s="2"/>
      <c r="H199" s="2"/>
      <c r="I199" s="2"/>
      <c r="J199" s="2"/>
      <c r="K199" s="2"/>
      <c r="L199" s="16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>
      <c r="A200" s="14"/>
      <c r="B200" s="2"/>
      <c r="C200" s="2"/>
      <c r="D200" s="15"/>
      <c r="E200" s="2"/>
      <c r="F200" s="2"/>
      <c r="G200" s="2"/>
      <c r="H200" s="2"/>
      <c r="I200" s="2"/>
      <c r="J200" s="2"/>
      <c r="K200" s="2"/>
      <c r="L200" s="16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>
      <c r="A201" s="14"/>
      <c r="B201" s="2"/>
      <c r="C201" s="2"/>
      <c r="D201" s="15"/>
      <c r="E201" s="2"/>
      <c r="F201" s="2"/>
      <c r="G201" s="2"/>
      <c r="H201" s="2"/>
      <c r="I201" s="2"/>
      <c r="J201" s="2"/>
      <c r="K201" s="2"/>
      <c r="L201" s="16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>
      <c r="A202" s="14"/>
      <c r="B202" s="2"/>
      <c r="C202" s="2"/>
      <c r="D202" s="15"/>
      <c r="E202" s="2"/>
      <c r="F202" s="2"/>
      <c r="G202" s="2"/>
      <c r="H202" s="2"/>
      <c r="I202" s="2"/>
      <c r="J202" s="2"/>
      <c r="K202" s="2"/>
      <c r="L202" s="16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>
      <c r="A203" s="14"/>
      <c r="B203" s="2"/>
      <c r="C203" s="2"/>
      <c r="D203" s="15"/>
      <c r="E203" s="2"/>
      <c r="F203" s="2"/>
      <c r="G203" s="2"/>
      <c r="H203" s="2"/>
      <c r="I203" s="2"/>
      <c r="J203" s="2"/>
      <c r="K203" s="2"/>
      <c r="L203" s="16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>
      <c r="A204" s="14"/>
      <c r="B204" s="2"/>
      <c r="C204" s="2"/>
      <c r="D204" s="15"/>
      <c r="E204" s="2"/>
      <c r="F204" s="2"/>
      <c r="G204" s="2"/>
      <c r="H204" s="2"/>
      <c r="I204" s="2"/>
      <c r="J204" s="2"/>
      <c r="K204" s="2"/>
      <c r="L204" s="16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>
      <c r="A205" s="14"/>
      <c r="B205" s="2"/>
      <c r="C205" s="2"/>
      <c r="D205" s="15"/>
      <c r="E205" s="2"/>
      <c r="F205" s="2"/>
      <c r="G205" s="2"/>
      <c r="H205" s="2"/>
      <c r="I205" s="2"/>
      <c r="J205" s="2"/>
      <c r="K205" s="2"/>
      <c r="L205" s="16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>
      <c r="A206" s="14"/>
      <c r="B206" s="2"/>
      <c r="C206" s="2"/>
      <c r="D206" s="15"/>
      <c r="E206" s="2"/>
      <c r="F206" s="2"/>
      <c r="G206" s="2"/>
      <c r="H206" s="2"/>
      <c r="I206" s="2"/>
      <c r="J206" s="2"/>
      <c r="K206" s="2"/>
      <c r="L206" s="16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>
      <c r="A207" s="14"/>
      <c r="B207" s="2"/>
      <c r="C207" s="2"/>
      <c r="D207" s="15"/>
      <c r="E207" s="2"/>
      <c r="F207" s="2"/>
      <c r="G207" s="2"/>
      <c r="H207" s="2"/>
      <c r="I207" s="2"/>
      <c r="J207" s="2"/>
      <c r="K207" s="2"/>
      <c r="L207" s="16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>
      <c r="A208" s="14"/>
      <c r="B208" s="2"/>
      <c r="C208" s="2"/>
      <c r="D208" s="15"/>
      <c r="E208" s="2"/>
      <c r="F208" s="2"/>
      <c r="G208" s="2"/>
      <c r="H208" s="2"/>
      <c r="I208" s="2"/>
      <c r="J208" s="2"/>
      <c r="K208" s="2"/>
      <c r="L208" s="16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>
      <c r="A209" s="14"/>
      <c r="B209" s="2"/>
      <c r="C209" s="2"/>
      <c r="D209" s="15"/>
      <c r="E209" s="2"/>
      <c r="F209" s="2"/>
      <c r="G209" s="2"/>
      <c r="H209" s="2"/>
      <c r="I209" s="2"/>
      <c r="J209" s="2"/>
      <c r="K209" s="2"/>
      <c r="L209" s="16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>
      <c r="A210" s="14"/>
      <c r="B210" s="2"/>
      <c r="C210" s="2"/>
      <c r="D210" s="15"/>
      <c r="E210" s="2"/>
      <c r="F210" s="2"/>
      <c r="G210" s="2"/>
      <c r="H210" s="2"/>
      <c r="I210" s="2"/>
      <c r="J210" s="2"/>
      <c r="K210" s="2"/>
      <c r="L210" s="16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>
      <c r="A211" s="14"/>
      <c r="B211" s="2"/>
      <c r="C211" s="2"/>
      <c r="D211" s="15"/>
      <c r="E211" s="2"/>
      <c r="F211" s="2"/>
      <c r="G211" s="2"/>
      <c r="H211" s="2"/>
      <c r="I211" s="2"/>
      <c r="J211" s="2"/>
      <c r="K211" s="2"/>
      <c r="L211" s="16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>
      <c r="A212" s="14"/>
      <c r="B212" s="2"/>
      <c r="C212" s="2"/>
      <c r="D212" s="15"/>
      <c r="E212" s="2"/>
      <c r="F212" s="2"/>
      <c r="G212" s="2"/>
      <c r="H212" s="2"/>
      <c r="I212" s="2"/>
      <c r="J212" s="2"/>
      <c r="K212" s="2"/>
      <c r="L212" s="16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>
      <c r="A213" s="14"/>
      <c r="B213" s="2"/>
      <c r="C213" s="2"/>
      <c r="D213" s="15"/>
      <c r="E213" s="2"/>
      <c r="F213" s="2"/>
      <c r="G213" s="2"/>
      <c r="H213" s="2"/>
      <c r="I213" s="2"/>
      <c r="J213" s="2"/>
      <c r="K213" s="2"/>
      <c r="L213" s="16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>
      <c r="A214" s="14"/>
      <c r="B214" s="2"/>
      <c r="C214" s="2"/>
      <c r="D214" s="15"/>
      <c r="E214" s="2"/>
      <c r="F214" s="2"/>
      <c r="G214" s="2"/>
      <c r="H214" s="2"/>
      <c r="I214" s="2"/>
      <c r="J214" s="2"/>
      <c r="K214" s="2"/>
      <c r="L214" s="16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>
      <c r="A215" s="14"/>
      <c r="B215" s="2"/>
      <c r="C215" s="2"/>
      <c r="D215" s="15"/>
      <c r="E215" s="2"/>
      <c r="F215" s="2"/>
      <c r="G215" s="2"/>
      <c r="H215" s="2"/>
      <c r="I215" s="2"/>
      <c r="J215" s="2"/>
      <c r="K215" s="2"/>
      <c r="L215" s="16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>
      <c r="A216" s="14"/>
      <c r="B216" s="2"/>
      <c r="C216" s="2"/>
      <c r="D216" s="15"/>
      <c r="E216" s="2"/>
      <c r="F216" s="2"/>
      <c r="G216" s="2"/>
      <c r="H216" s="2"/>
      <c r="I216" s="2"/>
      <c r="J216" s="2"/>
      <c r="K216" s="2"/>
      <c r="L216" s="16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>
      <c r="A217" s="14"/>
      <c r="B217" s="2"/>
      <c r="C217" s="2"/>
      <c r="D217" s="15"/>
      <c r="E217" s="2"/>
      <c r="F217" s="2"/>
      <c r="G217" s="2"/>
      <c r="H217" s="2"/>
      <c r="I217" s="2"/>
      <c r="J217" s="2"/>
      <c r="K217" s="2"/>
      <c r="L217" s="16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>
      <c r="A218" s="14"/>
      <c r="B218" s="2"/>
      <c r="C218" s="2"/>
      <c r="D218" s="15"/>
      <c r="E218" s="2"/>
      <c r="F218" s="2"/>
      <c r="G218" s="2"/>
      <c r="H218" s="2"/>
      <c r="I218" s="2"/>
      <c r="J218" s="2"/>
      <c r="K218" s="2"/>
      <c r="L218" s="16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>
      <c r="A219" s="14"/>
      <c r="B219" s="2"/>
      <c r="C219" s="2"/>
      <c r="D219" s="15"/>
      <c r="E219" s="2"/>
      <c r="F219" s="2"/>
      <c r="G219" s="2"/>
      <c r="H219" s="2"/>
      <c r="I219" s="2"/>
      <c r="J219" s="2"/>
      <c r="K219" s="2"/>
      <c r="L219" s="16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>
      <c r="A220" s="14"/>
      <c r="B220" s="2"/>
      <c r="C220" s="2"/>
      <c r="D220" s="15"/>
      <c r="E220" s="2"/>
      <c r="F220" s="2"/>
      <c r="G220" s="2"/>
      <c r="H220" s="2"/>
      <c r="I220" s="2"/>
      <c r="J220" s="2"/>
      <c r="K220" s="2"/>
      <c r="L220" s="16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5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5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3">
    <mergeCell ref="B1:L1"/>
    <mergeCell ref="B2:K2"/>
    <mergeCell ref="L2:L3"/>
  </mergeCells>
  <conditionalFormatting sqref="A1:D7 E1:E5 F1:L7">
    <cfRule type="notContainsBlanks" dxfId="9" priority="1">
      <formula>LEN(TRIM(A1))&gt;0</formula>
    </cfRule>
  </conditionalFormatting>
  <printOptions horizontalCentered="1" gridLines="1"/>
  <pageMargins left="0.7" right="0.7" top="0.75" bottom="0.75" header="0" footer="0"/>
  <pageSetup paperSize="9" scale="64" fitToHeight="0" pageOrder="overThenDown" orientation="landscape" cellComments="atEnd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K1000"/>
  <sheetViews>
    <sheetView workbookViewId="0">
      <pane ySplit="1" topLeftCell="A2" activePane="bottomLeft" state="frozen"/>
      <selection pane="bottomLeft" activeCell="B3" sqref="B3"/>
    </sheetView>
  </sheetViews>
  <sheetFormatPr defaultColWidth="12.5703125" defaultRowHeight="15" customHeight="1"/>
  <cols>
    <col min="1" max="1" width="28.5703125" customWidth="1"/>
    <col min="2" max="7" width="11" customWidth="1"/>
    <col min="8" max="11" width="14" customWidth="1"/>
    <col min="12" max="26" width="11" customWidth="1"/>
  </cols>
  <sheetData>
    <row r="1" spans="1:11" ht="15.75" customHeight="1">
      <c r="A1" s="21" t="s">
        <v>46</v>
      </c>
      <c r="B1" s="22" t="s">
        <v>47</v>
      </c>
      <c r="C1" s="22" t="s">
        <v>48</v>
      </c>
      <c r="D1" s="22" t="s">
        <v>49</v>
      </c>
      <c r="E1" s="22" t="s">
        <v>50</v>
      </c>
      <c r="F1" s="22" t="s">
        <v>51</v>
      </c>
      <c r="G1" s="22" t="s">
        <v>52</v>
      </c>
      <c r="H1" s="22" t="s">
        <v>27</v>
      </c>
      <c r="I1" s="22" t="s">
        <v>28</v>
      </c>
      <c r="J1" s="22" t="s">
        <v>29</v>
      </c>
      <c r="K1" s="22" t="s">
        <v>30</v>
      </c>
    </row>
    <row r="2" spans="1:11" ht="45" customHeight="1">
      <c r="A2" s="23" t="s">
        <v>53</v>
      </c>
      <c r="B2" s="24">
        <v>100</v>
      </c>
      <c r="C2" s="25">
        <v>100</v>
      </c>
      <c r="D2" s="25">
        <v>100</v>
      </c>
      <c r="E2" s="25">
        <f>99.3*100/99.3</f>
        <v>100</v>
      </c>
      <c r="F2" s="25">
        <f>96*100/99.2</f>
        <v>96.774193548387089</v>
      </c>
      <c r="G2" s="25">
        <f>98.7*100/98.7</f>
        <v>100</v>
      </c>
      <c r="H2" s="25">
        <v>100</v>
      </c>
      <c r="I2" s="25">
        <v>100</v>
      </c>
      <c r="J2" s="25">
        <f t="shared" ref="J2:J3" si="0">100*100/100</f>
        <v>100</v>
      </c>
      <c r="K2" s="25">
        <f>98*100/98</f>
        <v>100</v>
      </c>
    </row>
    <row r="3" spans="1:11" ht="51.75" customHeight="1">
      <c r="A3" s="23" t="s">
        <v>54</v>
      </c>
      <c r="B3" s="24">
        <v>100</v>
      </c>
      <c r="C3" s="25">
        <f>79*100/79</f>
        <v>100</v>
      </c>
      <c r="D3" s="25">
        <f>80*100/80</f>
        <v>100</v>
      </c>
      <c r="E3" s="25">
        <f>96*100/96</f>
        <v>100</v>
      </c>
      <c r="F3" s="25">
        <f>86*100/86</f>
        <v>100</v>
      </c>
      <c r="G3" s="25">
        <f>100*100/100</f>
        <v>100</v>
      </c>
      <c r="H3" s="25">
        <f>68*100/68</f>
        <v>100</v>
      </c>
      <c r="I3" s="25">
        <f>55*100/55</f>
        <v>100</v>
      </c>
      <c r="J3" s="25">
        <f t="shared" si="0"/>
        <v>100</v>
      </c>
      <c r="K3" s="25">
        <v>100</v>
      </c>
    </row>
    <row r="4" spans="1:11" ht="45" customHeight="1">
      <c r="A4" s="23" t="s">
        <v>55</v>
      </c>
      <c r="B4" s="24">
        <v>100</v>
      </c>
      <c r="C4" s="25">
        <v>100</v>
      </c>
      <c r="D4" s="25">
        <v>100</v>
      </c>
      <c r="E4" s="25">
        <v>100</v>
      </c>
      <c r="F4" s="25">
        <v>100</v>
      </c>
      <c r="G4" s="25">
        <v>100</v>
      </c>
      <c r="H4" s="25">
        <v>100</v>
      </c>
      <c r="I4" s="25">
        <v>100</v>
      </c>
      <c r="J4" s="25">
        <v>100</v>
      </c>
      <c r="K4" s="25">
        <f>5*100/5</f>
        <v>100</v>
      </c>
    </row>
    <row r="5" spans="1:11" ht="45" customHeight="1">
      <c r="A5" s="23" t="s">
        <v>56</v>
      </c>
      <c r="B5" s="24">
        <v>100</v>
      </c>
      <c r="C5" s="25">
        <v>100</v>
      </c>
      <c r="D5" s="25">
        <v>100</v>
      </c>
      <c r="E5" s="25">
        <v>100</v>
      </c>
      <c r="F5" s="25">
        <v>100</v>
      </c>
      <c r="G5" s="25">
        <f>98.6*100/98.6</f>
        <v>100</v>
      </c>
      <c r="H5" s="25">
        <f t="shared" ref="H5:J5" si="1">100*100/100</f>
        <v>100</v>
      </c>
      <c r="I5" s="25">
        <f t="shared" si="1"/>
        <v>100</v>
      </c>
      <c r="J5" s="25">
        <f t="shared" si="1"/>
        <v>100</v>
      </c>
      <c r="K5" s="25">
        <f>89.3*100/91.7</f>
        <v>97.382769901853862</v>
      </c>
    </row>
    <row r="6" spans="1:11" ht="45" customHeight="1">
      <c r="A6" s="23" t="s">
        <v>57</v>
      </c>
      <c r="B6" s="24">
        <v>100</v>
      </c>
      <c r="C6" s="25">
        <f>70.9*100/73</f>
        <v>97.123287671232887</v>
      </c>
      <c r="D6" s="25">
        <v>100</v>
      </c>
      <c r="E6" s="25">
        <v>100</v>
      </c>
      <c r="F6" s="25">
        <v>100</v>
      </c>
      <c r="G6" s="25">
        <f>85*100/85</f>
        <v>100</v>
      </c>
      <c r="H6" s="25">
        <f>100*100/100</f>
        <v>100</v>
      </c>
      <c r="I6" s="25">
        <v>100</v>
      </c>
      <c r="J6" s="25">
        <f>100*100/100</f>
        <v>100</v>
      </c>
      <c r="K6" s="25">
        <v>100</v>
      </c>
    </row>
    <row r="7" spans="1:11" ht="46.5" customHeight="1">
      <c r="A7" s="23" t="s">
        <v>55</v>
      </c>
      <c r="B7" s="24">
        <v>100</v>
      </c>
      <c r="C7" s="25">
        <v>100</v>
      </c>
      <c r="D7" s="25">
        <f>37*100/37</f>
        <v>100</v>
      </c>
      <c r="E7" s="25">
        <v>100</v>
      </c>
      <c r="F7" s="25">
        <v>100</v>
      </c>
      <c r="G7" s="25">
        <v>100</v>
      </c>
      <c r="H7" s="25">
        <f>13*100/13</f>
        <v>100</v>
      </c>
      <c r="I7" s="25">
        <v>100</v>
      </c>
      <c r="J7" s="25">
        <v>100</v>
      </c>
      <c r="K7" s="25">
        <v>100</v>
      </c>
    </row>
    <row r="8" spans="1:11" ht="45" customHeight="1">
      <c r="A8" s="23" t="s">
        <v>58</v>
      </c>
      <c r="B8" s="24">
        <v>100</v>
      </c>
      <c r="C8" s="25">
        <f>95.7*100/100</f>
        <v>95.7</v>
      </c>
      <c r="D8" s="25">
        <f t="shared" ref="D8:F8" si="2">100*100/100</f>
        <v>100</v>
      </c>
      <c r="E8" s="25">
        <f t="shared" si="2"/>
        <v>100</v>
      </c>
      <c r="F8" s="25">
        <f t="shared" si="2"/>
        <v>100</v>
      </c>
      <c r="G8" s="25">
        <f>100*100/100</f>
        <v>100</v>
      </c>
      <c r="H8" s="25">
        <f t="shared" ref="H8:I8" si="3">100*100/100</f>
        <v>100</v>
      </c>
      <c r="I8" s="25">
        <f t="shared" si="3"/>
        <v>100</v>
      </c>
      <c r="J8" s="25"/>
      <c r="K8" s="25">
        <v>100</v>
      </c>
    </row>
    <row r="9" spans="1:11" ht="45" customHeight="1">
      <c r="A9" s="23" t="s">
        <v>57</v>
      </c>
      <c r="B9" s="26">
        <v>100</v>
      </c>
      <c r="C9" s="27">
        <f>58*100/58</f>
        <v>100</v>
      </c>
      <c r="D9" s="27">
        <v>100</v>
      </c>
      <c r="E9" s="25">
        <v>100</v>
      </c>
      <c r="F9" s="27">
        <f>71*100/71</f>
        <v>100</v>
      </c>
      <c r="G9" s="25">
        <f>80*100/80</f>
        <v>100</v>
      </c>
      <c r="H9" s="25">
        <v>100</v>
      </c>
      <c r="I9" s="25">
        <v>100</v>
      </c>
      <c r="J9" s="25"/>
      <c r="K9" s="25">
        <f>30.6*100/30.6</f>
        <v>100</v>
      </c>
    </row>
    <row r="10" spans="1:11" ht="45" customHeight="1">
      <c r="A10" s="23" t="s">
        <v>55</v>
      </c>
      <c r="B10" s="26">
        <v>100</v>
      </c>
      <c r="C10" s="27">
        <v>100</v>
      </c>
      <c r="D10" s="27">
        <f>17*100/20</f>
        <v>85</v>
      </c>
      <c r="E10" s="25">
        <v>100</v>
      </c>
      <c r="F10" s="27">
        <v>100</v>
      </c>
      <c r="G10" s="25">
        <v>100</v>
      </c>
      <c r="H10" s="25">
        <v>100</v>
      </c>
      <c r="I10" s="25">
        <v>100</v>
      </c>
      <c r="J10" s="25"/>
      <c r="K10" s="25">
        <v>100</v>
      </c>
    </row>
    <row r="11" spans="1:11" ht="45" customHeight="1">
      <c r="A11" s="28" t="s">
        <v>59</v>
      </c>
      <c r="B11" s="29"/>
      <c r="C11" s="29"/>
      <c r="D11" s="29"/>
      <c r="E11" s="30">
        <f>99.3*100/99.3</f>
        <v>100</v>
      </c>
      <c r="F11" s="29"/>
      <c r="G11" s="30">
        <f>98.7*100/98.7</f>
        <v>100</v>
      </c>
      <c r="H11" s="30">
        <v>100</v>
      </c>
      <c r="I11" s="30">
        <f>72*100/76</f>
        <v>94.736842105263165</v>
      </c>
      <c r="J11" s="30">
        <f t="shared" ref="J11:K11" si="4">100*100/100</f>
        <v>100</v>
      </c>
      <c r="K11" s="30">
        <f t="shared" si="4"/>
        <v>100</v>
      </c>
    </row>
    <row r="12" spans="1:11" ht="42.75" customHeight="1">
      <c r="A12" s="28" t="s">
        <v>60</v>
      </c>
      <c r="B12" s="29"/>
      <c r="C12" s="29"/>
      <c r="D12" s="29"/>
      <c r="E12" s="30">
        <f>96*100/96</f>
        <v>100</v>
      </c>
      <c r="F12" s="29"/>
      <c r="G12" s="30">
        <f>100*100/100</f>
        <v>100</v>
      </c>
      <c r="H12" s="30">
        <f>68*100/68</f>
        <v>100</v>
      </c>
      <c r="I12" s="30">
        <f>55*100/55</f>
        <v>100</v>
      </c>
      <c r="J12" s="30">
        <f>100*100/100</f>
        <v>100</v>
      </c>
      <c r="K12" s="30">
        <v>100</v>
      </c>
    </row>
    <row r="13" spans="1:11" ht="45" customHeight="1">
      <c r="A13" s="28" t="s">
        <v>55</v>
      </c>
      <c r="B13" s="29"/>
      <c r="C13" s="29"/>
      <c r="D13" s="29"/>
      <c r="E13" s="30">
        <v>100</v>
      </c>
      <c r="F13" s="29"/>
      <c r="G13" s="30">
        <v>100</v>
      </c>
      <c r="H13" s="30">
        <v>100</v>
      </c>
      <c r="I13" s="30">
        <v>100</v>
      </c>
      <c r="J13" s="30">
        <v>100</v>
      </c>
      <c r="K13" s="30">
        <f>5*100/5</f>
        <v>100</v>
      </c>
    </row>
    <row r="14" spans="1:11" ht="45" customHeight="1">
      <c r="A14" s="31" t="s">
        <v>61</v>
      </c>
      <c r="B14" s="32">
        <f>AVERAGE(B2:B13)</f>
        <v>100</v>
      </c>
      <c r="C14" s="32">
        <f t="shared" ref="C14:D14" si="5">AVERAGE(C2:C10)</f>
        <v>99.202587519025883</v>
      </c>
      <c r="D14" s="32">
        <f t="shared" si="5"/>
        <v>98.333333333333329</v>
      </c>
      <c r="E14" s="32">
        <f>AVERAGE(E2:E13)</f>
        <v>100</v>
      </c>
      <c r="F14" s="32">
        <f>AVERAGE(F2:F10)</f>
        <v>99.641577060931894</v>
      </c>
      <c r="G14" s="32">
        <f t="shared" ref="G14:K14" si="6">AVERAGE(G2:G13)</f>
        <v>100</v>
      </c>
      <c r="H14" s="32">
        <f t="shared" si="6"/>
        <v>100</v>
      </c>
      <c r="I14" s="32">
        <f t="shared" si="6"/>
        <v>99.561403508771932</v>
      </c>
      <c r="J14" s="32">
        <f t="shared" si="6"/>
        <v>100</v>
      </c>
      <c r="K14" s="32">
        <f t="shared" si="6"/>
        <v>99.781897491821155</v>
      </c>
    </row>
    <row r="15" spans="1:11" ht="30" customHeight="1">
      <c r="A15" s="14"/>
    </row>
    <row r="16" spans="1:11" ht="30" customHeight="1">
      <c r="A16" s="14"/>
    </row>
    <row r="17" spans="1:11" ht="30" customHeight="1">
      <c r="A17" s="14"/>
    </row>
    <row r="18" spans="1:11" ht="30" customHeight="1">
      <c r="A18" s="14"/>
    </row>
    <row r="19" spans="1:11" ht="30" customHeight="1">
      <c r="A19" s="14"/>
    </row>
    <row r="20" spans="1:11" ht="30" customHeight="1">
      <c r="A20" s="14"/>
    </row>
    <row r="21" spans="1:11" ht="30" customHeight="1">
      <c r="A21" s="14"/>
    </row>
    <row r="22" spans="1:11" ht="30" customHeight="1">
      <c r="A22" s="14"/>
    </row>
    <row r="23" spans="1:11" ht="30" customHeight="1">
      <c r="A23" s="14"/>
    </row>
    <row r="24" spans="1:11" ht="15.75" customHeight="1">
      <c r="A24" s="33"/>
      <c r="B24" s="34"/>
      <c r="C24" s="34"/>
      <c r="D24" s="34"/>
      <c r="E24" s="34"/>
      <c r="F24" s="34"/>
      <c r="G24" s="34"/>
      <c r="H24" s="34"/>
      <c r="I24" s="34"/>
      <c r="J24" s="34"/>
      <c r="K24" s="34"/>
    </row>
    <row r="25" spans="1:11" ht="15.75" customHeight="1">
      <c r="A25" s="14"/>
    </row>
    <row r="26" spans="1:11" ht="15.75" customHeight="1">
      <c r="A26" s="14"/>
    </row>
    <row r="27" spans="1:11" ht="15.75" customHeight="1">
      <c r="A27" s="14"/>
    </row>
    <row r="28" spans="1:11" ht="15.75" customHeight="1">
      <c r="A28" s="14"/>
    </row>
    <row r="29" spans="1:11" ht="15.75" customHeight="1">
      <c r="A29" s="14"/>
    </row>
    <row r="30" spans="1:11" ht="15.75" customHeight="1">
      <c r="A30" s="14"/>
    </row>
    <row r="31" spans="1:11" ht="15.75" customHeight="1">
      <c r="A31" s="14"/>
    </row>
    <row r="32" spans="1:11" ht="15.75" customHeight="1">
      <c r="A32" s="14"/>
    </row>
    <row r="33" spans="1:1" ht="15.75" customHeight="1">
      <c r="A33" s="14"/>
    </row>
    <row r="34" spans="1:1" ht="15.75" customHeight="1">
      <c r="A34" s="14"/>
    </row>
    <row r="35" spans="1:1" ht="15.75" customHeight="1">
      <c r="A35" s="14"/>
    </row>
    <row r="36" spans="1:1" ht="15.75" customHeight="1">
      <c r="A36" s="14"/>
    </row>
    <row r="37" spans="1:1" ht="15.75" customHeight="1">
      <c r="A37" s="14"/>
    </row>
    <row r="38" spans="1:1" ht="15.75" customHeight="1">
      <c r="A38" s="14"/>
    </row>
    <row r="39" spans="1:1" ht="15.75" customHeight="1">
      <c r="A39" s="14"/>
    </row>
    <row r="40" spans="1:1" ht="15.75" customHeight="1">
      <c r="A40" s="14"/>
    </row>
    <row r="41" spans="1:1" ht="15.75" customHeight="1">
      <c r="A41" s="14"/>
    </row>
    <row r="42" spans="1:1" ht="15.75" customHeight="1">
      <c r="A42" s="14"/>
    </row>
    <row r="43" spans="1:1" ht="15.75" customHeight="1">
      <c r="A43" s="14"/>
    </row>
    <row r="44" spans="1:1" ht="15.75" customHeight="1">
      <c r="A44" s="14"/>
    </row>
    <row r="45" spans="1:1" ht="15.75" customHeight="1">
      <c r="A45" s="14"/>
    </row>
    <row r="46" spans="1:1" ht="15.75" customHeight="1">
      <c r="A46" s="14"/>
    </row>
    <row r="47" spans="1:1" ht="15.75" customHeight="1">
      <c r="A47" s="14"/>
    </row>
    <row r="48" spans="1:1" ht="15.75" customHeight="1">
      <c r="A48" s="14"/>
    </row>
    <row r="49" spans="1:1" ht="15.75" customHeight="1">
      <c r="A49" s="14"/>
    </row>
    <row r="50" spans="1:1" ht="15.75" customHeight="1">
      <c r="A50" s="14"/>
    </row>
    <row r="51" spans="1:1" ht="15.75" customHeight="1">
      <c r="A51" s="14"/>
    </row>
    <row r="52" spans="1:1" ht="15.75" customHeight="1">
      <c r="A52" s="14"/>
    </row>
    <row r="53" spans="1:1" ht="15.75" customHeight="1">
      <c r="A53" s="14"/>
    </row>
    <row r="54" spans="1:1" ht="15.75" customHeight="1">
      <c r="A54" s="14"/>
    </row>
    <row r="55" spans="1:1" ht="15.75" customHeight="1">
      <c r="A55" s="14"/>
    </row>
    <row r="56" spans="1:1" ht="15.75" customHeight="1">
      <c r="A56" s="14"/>
    </row>
    <row r="57" spans="1:1" ht="15.75" customHeight="1">
      <c r="A57" s="14"/>
    </row>
    <row r="58" spans="1:1" ht="15.75" customHeight="1">
      <c r="A58" s="14"/>
    </row>
    <row r="59" spans="1:1" ht="15.75" customHeight="1">
      <c r="A59" s="14"/>
    </row>
    <row r="60" spans="1:1" ht="15.75" customHeight="1">
      <c r="A60" s="14"/>
    </row>
    <row r="61" spans="1:1" ht="15.75" customHeight="1">
      <c r="A61" s="14"/>
    </row>
    <row r="62" spans="1:1" ht="15.75" customHeight="1">
      <c r="A62" s="14"/>
    </row>
    <row r="63" spans="1:1" ht="15.75" customHeight="1">
      <c r="A63" s="14"/>
    </row>
    <row r="64" spans="1:1" ht="15.75" customHeight="1">
      <c r="A64" s="14"/>
    </row>
    <row r="65" spans="1:1" ht="15.75" customHeight="1">
      <c r="A65" s="14"/>
    </row>
    <row r="66" spans="1:1" ht="15.75" customHeight="1">
      <c r="A66" s="14"/>
    </row>
    <row r="67" spans="1:1" ht="15.75" customHeight="1">
      <c r="A67" s="14"/>
    </row>
    <row r="68" spans="1:1" ht="15.75" customHeight="1">
      <c r="A68" s="14"/>
    </row>
    <row r="69" spans="1:1" ht="15.75" customHeight="1">
      <c r="A69" s="14"/>
    </row>
    <row r="70" spans="1:1" ht="15.75" customHeight="1">
      <c r="A70" s="14"/>
    </row>
    <row r="71" spans="1:1" ht="15.75" customHeight="1">
      <c r="A71" s="14"/>
    </row>
    <row r="72" spans="1:1" ht="15.75" customHeight="1">
      <c r="A72" s="14"/>
    </row>
    <row r="73" spans="1:1" ht="15.75" customHeight="1">
      <c r="A73" s="14"/>
    </row>
    <row r="74" spans="1:1" ht="15.75" customHeight="1">
      <c r="A74" s="14"/>
    </row>
    <row r="75" spans="1:1" ht="15.75" customHeight="1">
      <c r="A75" s="14"/>
    </row>
    <row r="76" spans="1:1" ht="15.75" customHeight="1">
      <c r="A76" s="14"/>
    </row>
    <row r="77" spans="1:1" ht="15.75" customHeight="1">
      <c r="A77" s="14"/>
    </row>
    <row r="78" spans="1:1" ht="15.75" customHeight="1">
      <c r="A78" s="14"/>
    </row>
    <row r="79" spans="1:1" ht="15.75" customHeight="1">
      <c r="A79" s="14"/>
    </row>
    <row r="80" spans="1:1" ht="15.75" customHeight="1">
      <c r="A80" s="14"/>
    </row>
    <row r="81" spans="1:1" ht="15.75" customHeight="1">
      <c r="A81" s="14"/>
    </row>
    <row r="82" spans="1:1" ht="15.75" customHeight="1">
      <c r="A82" s="14"/>
    </row>
    <row r="83" spans="1:1" ht="15.75" customHeight="1">
      <c r="A83" s="14"/>
    </row>
    <row r="84" spans="1:1" ht="15.75" customHeight="1">
      <c r="A84" s="14"/>
    </row>
    <row r="85" spans="1:1" ht="15.75" customHeight="1">
      <c r="A85" s="14"/>
    </row>
    <row r="86" spans="1:1" ht="15.75" customHeight="1">
      <c r="A86" s="14"/>
    </row>
    <row r="87" spans="1:1" ht="15.75" customHeight="1">
      <c r="A87" s="14"/>
    </row>
    <row r="88" spans="1:1" ht="15.75" customHeight="1">
      <c r="A88" s="14"/>
    </row>
    <row r="89" spans="1:1" ht="15.75" customHeight="1">
      <c r="A89" s="14"/>
    </row>
    <row r="90" spans="1:1" ht="15.75" customHeight="1">
      <c r="A90" s="14"/>
    </row>
    <row r="91" spans="1:1" ht="15.75" customHeight="1">
      <c r="A91" s="14"/>
    </row>
    <row r="92" spans="1:1" ht="15.75" customHeight="1">
      <c r="A92" s="14"/>
    </row>
    <row r="93" spans="1:1" ht="15.75" customHeight="1">
      <c r="A93" s="14"/>
    </row>
    <row r="94" spans="1:1" ht="15.75" customHeight="1">
      <c r="A94" s="14"/>
    </row>
    <row r="95" spans="1:1" ht="15.75" customHeight="1">
      <c r="A95" s="14"/>
    </row>
    <row r="96" spans="1:1" ht="15.75" customHeight="1">
      <c r="A96" s="14"/>
    </row>
    <row r="97" spans="1:1" ht="15.75" customHeight="1">
      <c r="A97" s="14"/>
    </row>
    <row r="98" spans="1:1" ht="15.75" customHeight="1">
      <c r="A98" s="14"/>
    </row>
    <row r="99" spans="1:1" ht="15.75" customHeight="1">
      <c r="A99" s="14"/>
    </row>
    <row r="100" spans="1:1" ht="15.75" customHeight="1">
      <c r="A100" s="14"/>
    </row>
    <row r="101" spans="1:1" ht="15.75" customHeight="1">
      <c r="A101" s="14"/>
    </row>
    <row r="102" spans="1:1" ht="15.75" customHeight="1">
      <c r="A102" s="14"/>
    </row>
    <row r="103" spans="1:1" ht="15.75" customHeight="1">
      <c r="A103" s="14"/>
    </row>
    <row r="104" spans="1:1" ht="15.75" customHeight="1">
      <c r="A104" s="14"/>
    </row>
    <row r="105" spans="1:1" ht="15.75" customHeight="1">
      <c r="A105" s="14"/>
    </row>
    <row r="106" spans="1:1" ht="15.75" customHeight="1">
      <c r="A106" s="14"/>
    </row>
    <row r="107" spans="1:1" ht="15.75" customHeight="1">
      <c r="A107" s="14"/>
    </row>
    <row r="108" spans="1:1" ht="15.75" customHeight="1">
      <c r="A108" s="14"/>
    </row>
    <row r="109" spans="1:1" ht="15.75" customHeight="1">
      <c r="A109" s="14"/>
    </row>
    <row r="110" spans="1:1" ht="15.75" customHeight="1">
      <c r="A110" s="14"/>
    </row>
    <row r="111" spans="1:1" ht="15.75" customHeight="1">
      <c r="A111" s="14"/>
    </row>
    <row r="112" spans="1:1" ht="15.75" customHeight="1">
      <c r="A112" s="14"/>
    </row>
    <row r="113" spans="1:1" ht="15.75" customHeight="1">
      <c r="A113" s="14"/>
    </row>
    <row r="114" spans="1:1" ht="15.75" customHeight="1">
      <c r="A114" s="14"/>
    </row>
    <row r="115" spans="1:1" ht="15.75" customHeight="1">
      <c r="A115" s="14"/>
    </row>
    <row r="116" spans="1:1" ht="15.75" customHeight="1">
      <c r="A116" s="14"/>
    </row>
    <row r="117" spans="1:1" ht="15.75" customHeight="1">
      <c r="A117" s="14"/>
    </row>
    <row r="118" spans="1:1" ht="15.75" customHeight="1">
      <c r="A118" s="14"/>
    </row>
    <row r="119" spans="1:1" ht="15.75" customHeight="1">
      <c r="A119" s="14"/>
    </row>
    <row r="120" spans="1:1" ht="15.75" customHeight="1">
      <c r="A120" s="14"/>
    </row>
    <row r="121" spans="1:1" ht="15.75" customHeight="1">
      <c r="A121" s="14"/>
    </row>
    <row r="122" spans="1:1" ht="15.75" customHeight="1">
      <c r="A122" s="14"/>
    </row>
    <row r="123" spans="1:1" ht="15.75" customHeight="1">
      <c r="A123" s="14"/>
    </row>
    <row r="124" spans="1:1" ht="15.75" customHeight="1">
      <c r="A124" s="14"/>
    </row>
    <row r="125" spans="1:1" ht="15.75" customHeight="1">
      <c r="A125" s="14"/>
    </row>
    <row r="126" spans="1:1" ht="15.75" customHeight="1">
      <c r="A126" s="14"/>
    </row>
    <row r="127" spans="1:1" ht="15.75" customHeight="1">
      <c r="A127" s="14"/>
    </row>
    <row r="128" spans="1:1" ht="15.75" customHeight="1">
      <c r="A128" s="14"/>
    </row>
    <row r="129" spans="1:1" ht="15.75" customHeight="1">
      <c r="A129" s="14"/>
    </row>
    <row r="130" spans="1:1" ht="15.75" customHeight="1">
      <c r="A130" s="14"/>
    </row>
    <row r="131" spans="1:1" ht="15.75" customHeight="1">
      <c r="A131" s="14"/>
    </row>
    <row r="132" spans="1:1" ht="15.75" customHeight="1">
      <c r="A132" s="14"/>
    </row>
    <row r="133" spans="1:1" ht="15.75" customHeight="1">
      <c r="A133" s="14"/>
    </row>
    <row r="134" spans="1:1" ht="15.75" customHeight="1">
      <c r="A134" s="14"/>
    </row>
    <row r="135" spans="1:1" ht="15.75" customHeight="1">
      <c r="A135" s="14"/>
    </row>
    <row r="136" spans="1:1" ht="15.75" customHeight="1">
      <c r="A136" s="14"/>
    </row>
    <row r="137" spans="1:1" ht="15.75" customHeight="1">
      <c r="A137" s="14"/>
    </row>
    <row r="138" spans="1:1" ht="15.75" customHeight="1">
      <c r="A138" s="14"/>
    </row>
    <row r="139" spans="1:1" ht="15.75" customHeight="1">
      <c r="A139" s="14"/>
    </row>
    <row r="140" spans="1:1" ht="15.75" customHeight="1">
      <c r="A140" s="14"/>
    </row>
    <row r="141" spans="1:1" ht="15.75" customHeight="1">
      <c r="A141" s="14"/>
    </row>
    <row r="142" spans="1:1" ht="15.75" customHeight="1">
      <c r="A142" s="14"/>
    </row>
    <row r="143" spans="1:1" ht="15.75" customHeight="1">
      <c r="A143" s="14"/>
    </row>
    <row r="144" spans="1:1" ht="15.75" customHeight="1">
      <c r="A144" s="14"/>
    </row>
    <row r="145" spans="1:1" ht="15.75" customHeight="1">
      <c r="A145" s="14"/>
    </row>
    <row r="146" spans="1:1" ht="15.75" customHeight="1">
      <c r="A146" s="14"/>
    </row>
    <row r="147" spans="1:1" ht="15.75" customHeight="1">
      <c r="A147" s="14"/>
    </row>
    <row r="148" spans="1:1" ht="15.75" customHeight="1">
      <c r="A148" s="14"/>
    </row>
    <row r="149" spans="1:1" ht="15.75" customHeight="1">
      <c r="A149" s="14"/>
    </row>
    <row r="150" spans="1:1" ht="15.75" customHeight="1">
      <c r="A150" s="14"/>
    </row>
    <row r="151" spans="1:1" ht="15.75" customHeight="1">
      <c r="A151" s="14"/>
    </row>
    <row r="152" spans="1:1" ht="15.75" customHeight="1">
      <c r="A152" s="14"/>
    </row>
    <row r="153" spans="1:1" ht="15.75" customHeight="1">
      <c r="A153" s="14"/>
    </row>
    <row r="154" spans="1:1" ht="15.75" customHeight="1">
      <c r="A154" s="14"/>
    </row>
    <row r="155" spans="1:1" ht="15.75" customHeight="1">
      <c r="A155" s="14"/>
    </row>
    <row r="156" spans="1:1" ht="15.75" customHeight="1">
      <c r="A156" s="14"/>
    </row>
    <row r="157" spans="1:1" ht="15.75" customHeight="1">
      <c r="A157" s="14"/>
    </row>
    <row r="158" spans="1:1" ht="15.75" customHeight="1">
      <c r="A158" s="14"/>
    </row>
    <row r="159" spans="1:1" ht="15.75" customHeight="1">
      <c r="A159" s="14"/>
    </row>
    <row r="160" spans="1:1" ht="15.75" customHeight="1">
      <c r="A160" s="14"/>
    </row>
    <row r="161" spans="1:1" ht="15.75" customHeight="1">
      <c r="A161" s="14"/>
    </row>
    <row r="162" spans="1:1" ht="15.75" customHeight="1">
      <c r="A162" s="14"/>
    </row>
    <row r="163" spans="1:1" ht="15.75" customHeight="1">
      <c r="A163" s="14"/>
    </row>
    <row r="164" spans="1:1" ht="15.75" customHeight="1">
      <c r="A164" s="14"/>
    </row>
    <row r="165" spans="1:1" ht="15.75" customHeight="1">
      <c r="A165" s="14"/>
    </row>
    <row r="166" spans="1:1" ht="15.75" customHeight="1">
      <c r="A166" s="14"/>
    </row>
    <row r="167" spans="1:1" ht="15.75" customHeight="1">
      <c r="A167" s="14"/>
    </row>
    <row r="168" spans="1:1" ht="15.75" customHeight="1">
      <c r="A168" s="14"/>
    </row>
    <row r="169" spans="1:1" ht="15.75" customHeight="1">
      <c r="A169" s="14"/>
    </row>
    <row r="170" spans="1:1" ht="15.75" customHeight="1">
      <c r="A170" s="14"/>
    </row>
    <row r="171" spans="1:1" ht="15.75" customHeight="1">
      <c r="A171" s="14"/>
    </row>
    <row r="172" spans="1:1" ht="15.75" customHeight="1">
      <c r="A172" s="14"/>
    </row>
    <row r="173" spans="1:1" ht="15.75" customHeight="1">
      <c r="A173" s="14"/>
    </row>
    <row r="174" spans="1:1" ht="15.75" customHeight="1">
      <c r="A174" s="14"/>
    </row>
    <row r="175" spans="1:1" ht="15.75" customHeight="1">
      <c r="A175" s="14"/>
    </row>
    <row r="176" spans="1:1" ht="15.75" customHeight="1">
      <c r="A176" s="14"/>
    </row>
    <row r="177" spans="1:1" ht="15.75" customHeight="1">
      <c r="A177" s="14"/>
    </row>
    <row r="178" spans="1:1" ht="15.75" customHeight="1">
      <c r="A178" s="14"/>
    </row>
    <row r="179" spans="1:1" ht="15.75" customHeight="1">
      <c r="A179" s="14"/>
    </row>
    <row r="180" spans="1:1" ht="15.75" customHeight="1">
      <c r="A180" s="14"/>
    </row>
    <row r="181" spans="1:1" ht="15.75" customHeight="1">
      <c r="A181" s="14"/>
    </row>
    <row r="182" spans="1:1" ht="15.75" customHeight="1">
      <c r="A182" s="14"/>
    </row>
    <row r="183" spans="1:1" ht="15.75" customHeight="1">
      <c r="A183" s="14"/>
    </row>
    <row r="184" spans="1:1" ht="15.75" customHeight="1">
      <c r="A184" s="14"/>
    </row>
    <row r="185" spans="1:1" ht="15.75" customHeight="1">
      <c r="A185" s="14"/>
    </row>
    <row r="186" spans="1:1" ht="15.75" customHeight="1">
      <c r="A186" s="14"/>
    </row>
    <row r="187" spans="1:1" ht="15.75" customHeight="1">
      <c r="A187" s="14"/>
    </row>
    <row r="188" spans="1:1" ht="15.75" customHeight="1">
      <c r="A188" s="14"/>
    </row>
    <row r="189" spans="1:1" ht="15.75" customHeight="1">
      <c r="A189" s="14"/>
    </row>
    <row r="190" spans="1:1" ht="15.75" customHeight="1">
      <c r="A190" s="14"/>
    </row>
    <row r="191" spans="1:1" ht="15.75" customHeight="1">
      <c r="A191" s="14"/>
    </row>
    <row r="192" spans="1:1" ht="15.75" customHeight="1">
      <c r="A192" s="14"/>
    </row>
    <row r="193" spans="1:1" ht="15.75" customHeight="1">
      <c r="A193" s="14"/>
    </row>
    <row r="194" spans="1:1" ht="15.75" customHeight="1">
      <c r="A194" s="14"/>
    </row>
    <row r="195" spans="1:1" ht="15.75" customHeight="1">
      <c r="A195" s="14"/>
    </row>
    <row r="196" spans="1:1" ht="15.75" customHeight="1">
      <c r="A196" s="14"/>
    </row>
    <row r="197" spans="1:1" ht="15.75" customHeight="1">
      <c r="A197" s="14"/>
    </row>
    <row r="198" spans="1:1" ht="15.75" customHeight="1">
      <c r="A198" s="14"/>
    </row>
    <row r="199" spans="1:1" ht="15.75" customHeight="1">
      <c r="A199" s="14"/>
    </row>
    <row r="200" spans="1:1" ht="15.75" customHeight="1">
      <c r="A200" s="14"/>
    </row>
    <row r="201" spans="1:1" ht="15.75" customHeight="1">
      <c r="A201" s="14"/>
    </row>
    <row r="202" spans="1:1" ht="15.75" customHeight="1">
      <c r="A202" s="14"/>
    </row>
    <row r="203" spans="1:1" ht="15.75" customHeight="1">
      <c r="A203" s="14"/>
    </row>
    <row r="204" spans="1:1" ht="15.75" customHeight="1">
      <c r="A204" s="14"/>
    </row>
    <row r="205" spans="1:1" ht="15.75" customHeight="1">
      <c r="A205" s="14"/>
    </row>
    <row r="206" spans="1:1" ht="15.75" customHeight="1">
      <c r="A206" s="14"/>
    </row>
    <row r="207" spans="1:1" ht="15.75" customHeight="1">
      <c r="A207" s="14"/>
    </row>
    <row r="208" spans="1:1" ht="15.75" customHeight="1">
      <c r="A208" s="14"/>
    </row>
    <row r="209" spans="1:1" ht="15.75" customHeight="1">
      <c r="A209" s="14"/>
    </row>
    <row r="210" spans="1:1" ht="15.75" customHeight="1">
      <c r="A210" s="14"/>
    </row>
    <row r="211" spans="1:1" ht="15.75" customHeight="1">
      <c r="A211" s="14"/>
    </row>
    <row r="212" spans="1:1" ht="15.75" customHeight="1">
      <c r="A212" s="14"/>
    </row>
    <row r="213" spans="1:1" ht="15.75" customHeight="1">
      <c r="A213" s="14"/>
    </row>
    <row r="214" spans="1:1" ht="15.75" customHeight="1">
      <c r="A214" s="14"/>
    </row>
    <row r="215" spans="1:1" ht="15.75" customHeight="1">
      <c r="A215" s="14"/>
    </row>
    <row r="216" spans="1:1" ht="15.75" customHeight="1">
      <c r="A216" s="14"/>
    </row>
    <row r="217" spans="1:1" ht="15.75" customHeight="1">
      <c r="A217" s="14"/>
    </row>
    <row r="218" spans="1:1" ht="15.75" customHeight="1">
      <c r="A218" s="14"/>
    </row>
    <row r="219" spans="1:1" ht="15.75" customHeight="1">
      <c r="A219" s="14"/>
    </row>
    <row r="220" spans="1:1" ht="15.75" customHeight="1">
      <c r="A220" s="14"/>
    </row>
    <row r="221" spans="1:1" ht="15.75" customHeight="1"/>
    <row r="222" spans="1:1" ht="15.75" customHeight="1"/>
    <row r="223" spans="1:1" ht="15.75" customHeight="1"/>
    <row r="224" spans="1:1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G1000"/>
  <sheetViews>
    <sheetView workbookViewId="0"/>
  </sheetViews>
  <sheetFormatPr defaultColWidth="12.5703125" defaultRowHeight="15" customHeight="1"/>
  <cols>
    <col min="1" max="1" width="32" customWidth="1"/>
    <col min="2" max="2" width="11" customWidth="1"/>
    <col min="3" max="3" width="14.42578125" customWidth="1"/>
    <col min="4" max="26" width="11" customWidth="1"/>
  </cols>
  <sheetData>
    <row r="1" spans="1:7" ht="15.75" customHeight="1">
      <c r="A1" s="35" t="s">
        <v>46</v>
      </c>
      <c r="B1" s="36" t="s">
        <v>31</v>
      </c>
      <c r="C1" s="36" t="s">
        <v>32</v>
      </c>
      <c r="D1" s="36" t="s">
        <v>33</v>
      </c>
      <c r="E1" s="36" t="s">
        <v>34</v>
      </c>
      <c r="F1" s="36" t="s">
        <v>35</v>
      </c>
      <c r="G1" s="36" t="s">
        <v>36</v>
      </c>
    </row>
    <row r="2" spans="1:7" ht="15.75" customHeight="1">
      <c r="A2" s="37" t="s">
        <v>59</v>
      </c>
      <c r="B2" s="38">
        <f>52*100/52</f>
        <v>100</v>
      </c>
      <c r="C2" s="38">
        <v>100</v>
      </c>
      <c r="D2" s="38">
        <v>100</v>
      </c>
      <c r="E2" s="38">
        <f>70*100/70</f>
        <v>100</v>
      </c>
      <c r="F2" s="39">
        <v>100</v>
      </c>
      <c r="G2" s="40">
        <f>66*100/66</f>
        <v>100</v>
      </c>
    </row>
    <row r="3" spans="1:7" ht="15.75" customHeight="1">
      <c r="A3" s="37" t="s">
        <v>62</v>
      </c>
      <c r="B3" s="38">
        <f>30.6*100/30.6</f>
        <v>100</v>
      </c>
      <c r="C3" s="38">
        <f>75*100/75</f>
        <v>100</v>
      </c>
      <c r="D3" s="38">
        <v>100</v>
      </c>
      <c r="E3" s="38">
        <v>100</v>
      </c>
      <c r="F3" s="40">
        <f>35*100/35</f>
        <v>100</v>
      </c>
      <c r="G3" s="40">
        <f>90*100/90</f>
        <v>100</v>
      </c>
    </row>
    <row r="4" spans="1:7" ht="15.75" customHeight="1">
      <c r="A4" s="37" t="s">
        <v>55</v>
      </c>
      <c r="B4" s="38">
        <v>100</v>
      </c>
      <c r="C4" s="40">
        <f>69*100/71</f>
        <v>97.183098591549296</v>
      </c>
      <c r="D4" s="38">
        <v>100</v>
      </c>
      <c r="E4" s="38">
        <f>80*100/80</f>
        <v>100</v>
      </c>
      <c r="F4" s="38">
        <v>100</v>
      </c>
      <c r="G4" s="38">
        <f>50*100/50</f>
        <v>100</v>
      </c>
    </row>
    <row r="5" spans="1:7" ht="15.75" customHeight="1">
      <c r="A5" s="41" t="s">
        <v>61</v>
      </c>
      <c r="B5" s="40">
        <f t="shared" ref="B5:G5" si="0">AVERAGE(B2:B4)</f>
        <v>100</v>
      </c>
      <c r="C5" s="40">
        <f t="shared" si="0"/>
        <v>99.061032863849775</v>
      </c>
      <c r="D5" s="40">
        <f t="shared" si="0"/>
        <v>100</v>
      </c>
      <c r="E5" s="40">
        <f t="shared" si="0"/>
        <v>100</v>
      </c>
      <c r="F5" s="42">
        <f t="shared" si="0"/>
        <v>100</v>
      </c>
      <c r="G5" s="42">
        <f t="shared" si="0"/>
        <v>100</v>
      </c>
    </row>
    <row r="6" spans="1:7" ht="15.75" customHeight="1">
      <c r="A6" s="43"/>
    </row>
    <row r="7" spans="1:7" ht="15.75" customHeight="1">
      <c r="A7" s="43"/>
    </row>
    <row r="8" spans="1:7" ht="15.75" customHeight="1">
      <c r="A8" s="43"/>
    </row>
    <row r="9" spans="1:7" ht="15.75" customHeight="1">
      <c r="A9" s="43"/>
    </row>
    <row r="10" spans="1:7" ht="15.75" customHeight="1">
      <c r="A10" s="43"/>
    </row>
    <row r="11" spans="1:7" ht="15.75" customHeight="1">
      <c r="A11" s="43"/>
    </row>
    <row r="12" spans="1:7" ht="15.75" customHeight="1">
      <c r="A12" s="43"/>
      <c r="E12" s="44"/>
    </row>
    <row r="13" spans="1:7" ht="15.75" customHeight="1">
      <c r="A13" s="43"/>
    </row>
    <row r="14" spans="1:7" ht="15.75" customHeight="1">
      <c r="A14" s="43"/>
    </row>
    <row r="15" spans="1:7" ht="15.75" customHeight="1">
      <c r="A15" s="43"/>
    </row>
    <row r="16" spans="1:7" ht="15.75" customHeight="1">
      <c r="A16" s="43"/>
    </row>
    <row r="17" spans="1:1" ht="15.75" customHeight="1">
      <c r="A17" s="43"/>
    </row>
    <row r="18" spans="1:1" ht="15.75" customHeight="1">
      <c r="A18" s="43"/>
    </row>
    <row r="19" spans="1:1" ht="15.75" customHeight="1">
      <c r="A19" s="43"/>
    </row>
    <row r="20" spans="1:1" ht="15.75" customHeight="1">
      <c r="A20" s="43"/>
    </row>
    <row r="21" spans="1:1" ht="15.75" customHeight="1">
      <c r="A21" s="43"/>
    </row>
    <row r="22" spans="1:1" ht="15.75" customHeight="1">
      <c r="A22" s="43"/>
    </row>
    <row r="23" spans="1:1" ht="15.75" customHeight="1">
      <c r="A23" s="43"/>
    </row>
    <row r="24" spans="1:1" ht="15.75" customHeight="1">
      <c r="A24" s="43"/>
    </row>
    <row r="25" spans="1:1" ht="15.75" customHeight="1">
      <c r="A25" s="43"/>
    </row>
    <row r="26" spans="1:1" ht="15.75" customHeight="1">
      <c r="A26" s="43"/>
    </row>
    <row r="27" spans="1:1" ht="15.75" customHeight="1">
      <c r="A27" s="43"/>
    </row>
    <row r="28" spans="1:1" ht="15.75" customHeight="1">
      <c r="A28" s="43"/>
    </row>
    <row r="29" spans="1:1" ht="15.75" customHeight="1">
      <c r="A29" s="43"/>
    </row>
    <row r="30" spans="1:1" ht="15.75" customHeight="1">
      <c r="A30" s="43"/>
    </row>
    <row r="31" spans="1:1" ht="15.75" customHeight="1">
      <c r="A31" s="43"/>
    </row>
    <row r="32" spans="1:1" ht="15.75" customHeight="1">
      <c r="A32" s="43"/>
    </row>
    <row r="33" spans="1:1" ht="15.75" customHeight="1">
      <c r="A33" s="43"/>
    </row>
    <row r="34" spans="1:1" ht="15.75" customHeight="1">
      <c r="A34" s="43"/>
    </row>
    <row r="35" spans="1:1" ht="15.75" customHeight="1">
      <c r="A35" s="43"/>
    </row>
    <row r="36" spans="1:1" ht="15.75" customHeight="1">
      <c r="A36" s="43"/>
    </row>
    <row r="37" spans="1:1" ht="15.75" customHeight="1">
      <c r="A37" s="43"/>
    </row>
    <row r="38" spans="1:1" ht="15.75" customHeight="1">
      <c r="A38" s="43"/>
    </row>
    <row r="39" spans="1:1" ht="15.75" customHeight="1">
      <c r="A39" s="43"/>
    </row>
    <row r="40" spans="1:1" ht="15.75" customHeight="1">
      <c r="A40" s="43"/>
    </row>
    <row r="41" spans="1:1" ht="15.75" customHeight="1">
      <c r="A41" s="43"/>
    </row>
    <row r="42" spans="1:1" ht="15.75" customHeight="1">
      <c r="A42" s="43"/>
    </row>
    <row r="43" spans="1:1" ht="15.75" customHeight="1">
      <c r="A43" s="43"/>
    </row>
    <row r="44" spans="1:1" ht="15.75" customHeight="1">
      <c r="A44" s="43"/>
    </row>
    <row r="45" spans="1:1" ht="15.75" customHeight="1">
      <c r="A45" s="43"/>
    </row>
    <row r="46" spans="1:1" ht="15.75" customHeight="1">
      <c r="A46" s="43"/>
    </row>
    <row r="47" spans="1:1" ht="15.75" customHeight="1">
      <c r="A47" s="43"/>
    </row>
    <row r="48" spans="1:1" ht="15.75" customHeight="1">
      <c r="A48" s="43"/>
    </row>
    <row r="49" spans="1:1" ht="15.75" customHeight="1">
      <c r="A49" s="43"/>
    </row>
    <row r="50" spans="1:1" ht="15.75" customHeight="1">
      <c r="A50" s="43"/>
    </row>
    <row r="51" spans="1:1" ht="15.75" customHeight="1">
      <c r="A51" s="43"/>
    </row>
    <row r="52" spans="1:1" ht="15.75" customHeight="1">
      <c r="A52" s="43"/>
    </row>
    <row r="53" spans="1:1" ht="15.75" customHeight="1">
      <c r="A53" s="43"/>
    </row>
    <row r="54" spans="1:1" ht="15.75" customHeight="1">
      <c r="A54" s="43"/>
    </row>
    <row r="55" spans="1:1" ht="15.75" customHeight="1">
      <c r="A55" s="43"/>
    </row>
    <row r="56" spans="1:1" ht="15.75" customHeight="1">
      <c r="A56" s="43"/>
    </row>
    <row r="57" spans="1:1" ht="15.75" customHeight="1">
      <c r="A57" s="43"/>
    </row>
    <row r="58" spans="1:1" ht="15.75" customHeight="1">
      <c r="A58" s="43"/>
    </row>
    <row r="59" spans="1:1" ht="15.75" customHeight="1">
      <c r="A59" s="43"/>
    </row>
    <row r="60" spans="1:1" ht="15.75" customHeight="1">
      <c r="A60" s="43"/>
    </row>
    <row r="61" spans="1:1" ht="15.75" customHeight="1">
      <c r="A61" s="43"/>
    </row>
    <row r="62" spans="1:1" ht="15.75" customHeight="1">
      <c r="A62" s="43"/>
    </row>
    <row r="63" spans="1:1" ht="15.75" customHeight="1">
      <c r="A63" s="43"/>
    </row>
    <row r="64" spans="1:1" ht="15.75" customHeight="1">
      <c r="A64" s="43"/>
    </row>
    <row r="65" spans="1:1" ht="15.75" customHeight="1">
      <c r="A65" s="43"/>
    </row>
    <row r="66" spans="1:1" ht="15.75" customHeight="1">
      <c r="A66" s="43"/>
    </row>
    <row r="67" spans="1:1" ht="15.75" customHeight="1">
      <c r="A67" s="43"/>
    </row>
    <row r="68" spans="1:1" ht="15.75" customHeight="1">
      <c r="A68" s="43"/>
    </row>
    <row r="69" spans="1:1" ht="15.75" customHeight="1">
      <c r="A69" s="43"/>
    </row>
    <row r="70" spans="1:1" ht="15.75" customHeight="1">
      <c r="A70" s="43"/>
    </row>
    <row r="71" spans="1:1" ht="15.75" customHeight="1">
      <c r="A71" s="43"/>
    </row>
    <row r="72" spans="1:1" ht="15.75" customHeight="1">
      <c r="A72" s="43"/>
    </row>
    <row r="73" spans="1:1" ht="15.75" customHeight="1">
      <c r="A73" s="43"/>
    </row>
    <row r="74" spans="1:1" ht="15.75" customHeight="1">
      <c r="A74" s="43"/>
    </row>
    <row r="75" spans="1:1" ht="15.75" customHeight="1">
      <c r="A75" s="43"/>
    </row>
    <row r="76" spans="1:1" ht="15.75" customHeight="1">
      <c r="A76" s="43"/>
    </row>
    <row r="77" spans="1:1" ht="15.75" customHeight="1">
      <c r="A77" s="43"/>
    </row>
    <row r="78" spans="1:1" ht="15.75" customHeight="1">
      <c r="A78" s="43"/>
    </row>
    <row r="79" spans="1:1" ht="15.75" customHeight="1">
      <c r="A79" s="43"/>
    </row>
    <row r="80" spans="1:1" ht="15.75" customHeight="1">
      <c r="A80" s="43"/>
    </row>
    <row r="81" spans="1:1" ht="15.75" customHeight="1">
      <c r="A81" s="43"/>
    </row>
    <row r="82" spans="1:1" ht="15.75" customHeight="1">
      <c r="A82" s="43"/>
    </row>
    <row r="83" spans="1:1" ht="15.75" customHeight="1">
      <c r="A83" s="43"/>
    </row>
    <row r="84" spans="1:1" ht="15.75" customHeight="1">
      <c r="A84" s="43"/>
    </row>
    <row r="85" spans="1:1" ht="15.75" customHeight="1">
      <c r="A85" s="43"/>
    </row>
    <row r="86" spans="1:1" ht="15.75" customHeight="1">
      <c r="A86" s="43"/>
    </row>
    <row r="87" spans="1:1" ht="15.75" customHeight="1">
      <c r="A87" s="43"/>
    </row>
    <row r="88" spans="1:1" ht="15.75" customHeight="1">
      <c r="A88" s="43"/>
    </row>
    <row r="89" spans="1:1" ht="15.75" customHeight="1">
      <c r="A89" s="43"/>
    </row>
    <row r="90" spans="1:1" ht="15.75" customHeight="1">
      <c r="A90" s="43"/>
    </row>
    <row r="91" spans="1:1" ht="15.75" customHeight="1">
      <c r="A91" s="43"/>
    </row>
    <row r="92" spans="1:1" ht="15.75" customHeight="1">
      <c r="A92" s="43"/>
    </row>
    <row r="93" spans="1:1" ht="15.75" customHeight="1">
      <c r="A93" s="43"/>
    </row>
    <row r="94" spans="1:1" ht="15.75" customHeight="1">
      <c r="A94" s="43"/>
    </row>
    <row r="95" spans="1:1" ht="15.75" customHeight="1">
      <c r="A95" s="43"/>
    </row>
    <row r="96" spans="1:1" ht="15.75" customHeight="1">
      <c r="A96" s="43"/>
    </row>
    <row r="97" spans="1:1" ht="15.75" customHeight="1">
      <c r="A97" s="43"/>
    </row>
    <row r="98" spans="1:1" ht="15.75" customHeight="1">
      <c r="A98" s="43"/>
    </row>
    <row r="99" spans="1:1" ht="15.75" customHeight="1">
      <c r="A99" s="43"/>
    </row>
    <row r="100" spans="1:1" ht="15.75" customHeight="1">
      <c r="A100" s="43"/>
    </row>
    <row r="101" spans="1:1" ht="15.75" customHeight="1">
      <c r="A101" s="43"/>
    </row>
    <row r="102" spans="1:1" ht="15.75" customHeight="1">
      <c r="A102" s="43"/>
    </row>
    <row r="103" spans="1:1" ht="15.75" customHeight="1">
      <c r="A103" s="43"/>
    </row>
    <row r="104" spans="1:1" ht="15.75" customHeight="1">
      <c r="A104" s="43"/>
    </row>
    <row r="105" spans="1:1" ht="15.75" customHeight="1">
      <c r="A105" s="43"/>
    </row>
    <row r="106" spans="1:1" ht="15.75" customHeight="1">
      <c r="A106" s="43"/>
    </row>
    <row r="107" spans="1:1" ht="15.75" customHeight="1">
      <c r="A107" s="43"/>
    </row>
    <row r="108" spans="1:1" ht="15.75" customHeight="1">
      <c r="A108" s="43"/>
    </row>
    <row r="109" spans="1:1" ht="15.75" customHeight="1">
      <c r="A109" s="43"/>
    </row>
    <row r="110" spans="1:1" ht="15.75" customHeight="1">
      <c r="A110" s="43"/>
    </row>
    <row r="111" spans="1:1" ht="15.75" customHeight="1">
      <c r="A111" s="43"/>
    </row>
    <row r="112" spans="1:1" ht="15.75" customHeight="1">
      <c r="A112" s="43"/>
    </row>
    <row r="113" spans="1:1" ht="15.75" customHeight="1">
      <c r="A113" s="43"/>
    </row>
    <row r="114" spans="1:1" ht="15.75" customHeight="1">
      <c r="A114" s="43"/>
    </row>
    <row r="115" spans="1:1" ht="15.75" customHeight="1">
      <c r="A115" s="43"/>
    </row>
    <row r="116" spans="1:1" ht="15.75" customHeight="1">
      <c r="A116" s="43"/>
    </row>
    <row r="117" spans="1:1" ht="15.75" customHeight="1">
      <c r="A117" s="43"/>
    </row>
    <row r="118" spans="1:1" ht="15.75" customHeight="1">
      <c r="A118" s="43"/>
    </row>
    <row r="119" spans="1:1" ht="15.75" customHeight="1">
      <c r="A119" s="43"/>
    </row>
    <row r="120" spans="1:1" ht="15.75" customHeight="1">
      <c r="A120" s="43"/>
    </row>
    <row r="121" spans="1:1" ht="15.75" customHeight="1">
      <c r="A121" s="43"/>
    </row>
    <row r="122" spans="1:1" ht="15.75" customHeight="1">
      <c r="A122" s="43"/>
    </row>
    <row r="123" spans="1:1" ht="15.75" customHeight="1">
      <c r="A123" s="43"/>
    </row>
    <row r="124" spans="1:1" ht="15.75" customHeight="1">
      <c r="A124" s="43"/>
    </row>
    <row r="125" spans="1:1" ht="15.75" customHeight="1">
      <c r="A125" s="43"/>
    </row>
    <row r="126" spans="1:1" ht="15.75" customHeight="1">
      <c r="A126" s="43"/>
    </row>
    <row r="127" spans="1:1" ht="15.75" customHeight="1">
      <c r="A127" s="43"/>
    </row>
    <row r="128" spans="1:1" ht="15.75" customHeight="1">
      <c r="A128" s="43"/>
    </row>
    <row r="129" spans="1:1" ht="15.75" customHeight="1">
      <c r="A129" s="43"/>
    </row>
    <row r="130" spans="1:1" ht="15.75" customHeight="1">
      <c r="A130" s="43"/>
    </row>
    <row r="131" spans="1:1" ht="15.75" customHeight="1">
      <c r="A131" s="43"/>
    </row>
    <row r="132" spans="1:1" ht="15.75" customHeight="1">
      <c r="A132" s="43"/>
    </row>
    <row r="133" spans="1:1" ht="15.75" customHeight="1">
      <c r="A133" s="43"/>
    </row>
    <row r="134" spans="1:1" ht="15.75" customHeight="1">
      <c r="A134" s="43"/>
    </row>
    <row r="135" spans="1:1" ht="15.75" customHeight="1">
      <c r="A135" s="43"/>
    </row>
    <row r="136" spans="1:1" ht="15.75" customHeight="1">
      <c r="A136" s="43"/>
    </row>
    <row r="137" spans="1:1" ht="15.75" customHeight="1">
      <c r="A137" s="43"/>
    </row>
    <row r="138" spans="1:1" ht="15.75" customHeight="1">
      <c r="A138" s="43"/>
    </row>
    <row r="139" spans="1:1" ht="15.75" customHeight="1">
      <c r="A139" s="43"/>
    </row>
    <row r="140" spans="1:1" ht="15.75" customHeight="1">
      <c r="A140" s="43"/>
    </row>
    <row r="141" spans="1:1" ht="15.75" customHeight="1">
      <c r="A141" s="43"/>
    </row>
    <row r="142" spans="1:1" ht="15.75" customHeight="1">
      <c r="A142" s="43"/>
    </row>
    <row r="143" spans="1:1" ht="15.75" customHeight="1">
      <c r="A143" s="43"/>
    </row>
    <row r="144" spans="1:1" ht="15.75" customHeight="1">
      <c r="A144" s="43"/>
    </row>
    <row r="145" spans="1:1" ht="15.75" customHeight="1">
      <c r="A145" s="43"/>
    </row>
    <row r="146" spans="1:1" ht="15.75" customHeight="1">
      <c r="A146" s="43"/>
    </row>
    <row r="147" spans="1:1" ht="15.75" customHeight="1">
      <c r="A147" s="43"/>
    </row>
    <row r="148" spans="1:1" ht="15.75" customHeight="1">
      <c r="A148" s="43"/>
    </row>
    <row r="149" spans="1:1" ht="15.75" customHeight="1">
      <c r="A149" s="43"/>
    </row>
    <row r="150" spans="1:1" ht="15.75" customHeight="1">
      <c r="A150" s="43"/>
    </row>
    <row r="151" spans="1:1" ht="15.75" customHeight="1">
      <c r="A151" s="43"/>
    </row>
    <row r="152" spans="1:1" ht="15.75" customHeight="1">
      <c r="A152" s="43"/>
    </row>
    <row r="153" spans="1:1" ht="15.75" customHeight="1">
      <c r="A153" s="43"/>
    </row>
    <row r="154" spans="1:1" ht="15.75" customHeight="1">
      <c r="A154" s="43"/>
    </row>
    <row r="155" spans="1:1" ht="15.75" customHeight="1">
      <c r="A155" s="43"/>
    </row>
    <row r="156" spans="1:1" ht="15.75" customHeight="1">
      <c r="A156" s="43"/>
    </row>
    <row r="157" spans="1:1" ht="15.75" customHeight="1">
      <c r="A157" s="43"/>
    </row>
    <row r="158" spans="1:1" ht="15.75" customHeight="1">
      <c r="A158" s="43"/>
    </row>
    <row r="159" spans="1:1" ht="15.75" customHeight="1">
      <c r="A159" s="43"/>
    </row>
    <row r="160" spans="1:1" ht="15.75" customHeight="1">
      <c r="A160" s="43"/>
    </row>
    <row r="161" spans="1:1" ht="15.75" customHeight="1">
      <c r="A161" s="43"/>
    </row>
    <row r="162" spans="1:1" ht="15.75" customHeight="1">
      <c r="A162" s="43"/>
    </row>
    <row r="163" spans="1:1" ht="15.75" customHeight="1">
      <c r="A163" s="43"/>
    </row>
    <row r="164" spans="1:1" ht="15.75" customHeight="1">
      <c r="A164" s="43"/>
    </row>
    <row r="165" spans="1:1" ht="15.75" customHeight="1">
      <c r="A165" s="43"/>
    </row>
    <row r="166" spans="1:1" ht="15.75" customHeight="1">
      <c r="A166" s="43"/>
    </row>
    <row r="167" spans="1:1" ht="15.75" customHeight="1">
      <c r="A167" s="43"/>
    </row>
    <row r="168" spans="1:1" ht="15.75" customHeight="1">
      <c r="A168" s="43"/>
    </row>
    <row r="169" spans="1:1" ht="15.75" customHeight="1">
      <c r="A169" s="43"/>
    </row>
    <row r="170" spans="1:1" ht="15.75" customHeight="1">
      <c r="A170" s="43"/>
    </row>
    <row r="171" spans="1:1" ht="15.75" customHeight="1">
      <c r="A171" s="43"/>
    </row>
    <row r="172" spans="1:1" ht="15.75" customHeight="1">
      <c r="A172" s="43"/>
    </row>
    <row r="173" spans="1:1" ht="15.75" customHeight="1">
      <c r="A173" s="43"/>
    </row>
    <row r="174" spans="1:1" ht="15.75" customHeight="1">
      <c r="A174" s="43"/>
    </row>
    <row r="175" spans="1:1" ht="15.75" customHeight="1">
      <c r="A175" s="43"/>
    </row>
    <row r="176" spans="1:1" ht="15.75" customHeight="1">
      <c r="A176" s="43"/>
    </row>
    <row r="177" spans="1:1" ht="15.75" customHeight="1">
      <c r="A177" s="43"/>
    </row>
    <row r="178" spans="1:1" ht="15.75" customHeight="1">
      <c r="A178" s="43"/>
    </row>
    <row r="179" spans="1:1" ht="15.75" customHeight="1">
      <c r="A179" s="43"/>
    </row>
    <row r="180" spans="1:1" ht="15.75" customHeight="1">
      <c r="A180" s="43"/>
    </row>
    <row r="181" spans="1:1" ht="15.75" customHeight="1">
      <c r="A181" s="43"/>
    </row>
    <row r="182" spans="1:1" ht="15.75" customHeight="1">
      <c r="A182" s="43"/>
    </row>
    <row r="183" spans="1:1" ht="15.75" customHeight="1">
      <c r="A183" s="43"/>
    </row>
    <row r="184" spans="1:1" ht="15.75" customHeight="1">
      <c r="A184" s="43"/>
    </row>
    <row r="185" spans="1:1" ht="15.75" customHeight="1">
      <c r="A185" s="43"/>
    </row>
    <row r="186" spans="1:1" ht="15.75" customHeight="1">
      <c r="A186" s="43"/>
    </row>
    <row r="187" spans="1:1" ht="15.75" customHeight="1">
      <c r="A187" s="43"/>
    </row>
    <row r="188" spans="1:1" ht="15.75" customHeight="1">
      <c r="A188" s="43"/>
    </row>
    <row r="189" spans="1:1" ht="15.75" customHeight="1">
      <c r="A189" s="43"/>
    </row>
    <row r="190" spans="1:1" ht="15.75" customHeight="1">
      <c r="A190" s="43"/>
    </row>
    <row r="191" spans="1:1" ht="15.75" customHeight="1">
      <c r="A191" s="43"/>
    </row>
    <row r="192" spans="1:1" ht="15.75" customHeight="1">
      <c r="A192" s="43"/>
    </row>
    <row r="193" spans="1:1" ht="15.75" customHeight="1">
      <c r="A193" s="43"/>
    </row>
    <row r="194" spans="1:1" ht="15.75" customHeight="1">
      <c r="A194" s="43"/>
    </row>
    <row r="195" spans="1:1" ht="15.75" customHeight="1">
      <c r="A195" s="43"/>
    </row>
    <row r="196" spans="1:1" ht="15.75" customHeight="1">
      <c r="A196" s="43"/>
    </row>
    <row r="197" spans="1:1" ht="15.75" customHeight="1">
      <c r="A197" s="43"/>
    </row>
    <row r="198" spans="1:1" ht="15.75" customHeight="1">
      <c r="A198" s="43"/>
    </row>
    <row r="199" spans="1:1" ht="15.75" customHeight="1">
      <c r="A199" s="43"/>
    </row>
    <row r="200" spans="1:1" ht="15.75" customHeight="1">
      <c r="A200" s="43"/>
    </row>
    <row r="201" spans="1:1" ht="15.75" customHeight="1">
      <c r="A201" s="43"/>
    </row>
    <row r="202" spans="1:1" ht="15.75" customHeight="1">
      <c r="A202" s="43"/>
    </row>
    <row r="203" spans="1:1" ht="15.75" customHeight="1">
      <c r="A203" s="43"/>
    </row>
    <row r="204" spans="1:1" ht="15.75" customHeight="1">
      <c r="A204" s="43"/>
    </row>
    <row r="205" spans="1:1" ht="15.75" customHeight="1">
      <c r="A205" s="43"/>
    </row>
    <row r="206" spans="1:1" ht="15.75" customHeight="1">
      <c r="A206" s="43"/>
    </row>
    <row r="207" spans="1:1" ht="15.75" customHeight="1">
      <c r="A207" s="43"/>
    </row>
    <row r="208" spans="1:1" ht="15.75" customHeight="1">
      <c r="A208" s="43"/>
    </row>
    <row r="209" spans="1:1" ht="15.75" customHeight="1">
      <c r="A209" s="43"/>
    </row>
    <row r="210" spans="1:1" ht="15.75" customHeight="1">
      <c r="A210" s="43"/>
    </row>
    <row r="211" spans="1:1" ht="15.75" customHeight="1">
      <c r="A211" s="43"/>
    </row>
    <row r="212" spans="1:1" ht="15.75" customHeight="1">
      <c r="A212" s="43"/>
    </row>
    <row r="213" spans="1:1" ht="15.75" customHeight="1">
      <c r="A213" s="43"/>
    </row>
    <row r="214" spans="1:1" ht="15.75" customHeight="1">
      <c r="A214" s="43"/>
    </row>
    <row r="215" spans="1:1" ht="15.75" customHeight="1">
      <c r="A215" s="43"/>
    </row>
    <row r="216" spans="1:1" ht="15.75" customHeight="1">
      <c r="A216" s="43"/>
    </row>
    <row r="217" spans="1:1" ht="15.75" customHeight="1">
      <c r="A217" s="43"/>
    </row>
    <row r="218" spans="1:1" ht="15.75" customHeight="1">
      <c r="A218" s="43"/>
    </row>
    <row r="219" spans="1:1" ht="15.75" customHeight="1">
      <c r="A219" s="43"/>
    </row>
    <row r="220" spans="1:1" ht="15.75" customHeight="1">
      <c r="A220" s="43"/>
    </row>
    <row r="221" spans="1:1" ht="15.75" customHeight="1">
      <c r="A221" s="43"/>
    </row>
    <row r="222" spans="1:1" ht="15.75" customHeight="1">
      <c r="A222" s="43"/>
    </row>
    <row r="223" spans="1:1" ht="15.75" customHeight="1">
      <c r="A223" s="43"/>
    </row>
    <row r="224" spans="1:1" ht="15.75" customHeight="1">
      <c r="A224" s="43"/>
    </row>
    <row r="225" spans="1:1" ht="15.75" customHeight="1">
      <c r="A225" s="43"/>
    </row>
    <row r="226" spans="1:1" ht="15.75" customHeight="1">
      <c r="A226" s="43"/>
    </row>
    <row r="227" spans="1:1" ht="15.75" customHeight="1">
      <c r="A227" s="43"/>
    </row>
    <row r="228" spans="1:1" ht="15.75" customHeight="1">
      <c r="A228" s="43"/>
    </row>
    <row r="229" spans="1:1" ht="15.75" customHeight="1">
      <c r="A229" s="43"/>
    </row>
    <row r="230" spans="1:1" ht="15.75" customHeight="1">
      <c r="A230" s="43"/>
    </row>
    <row r="231" spans="1:1" ht="15.75" customHeight="1">
      <c r="A231" s="43"/>
    </row>
    <row r="232" spans="1:1" ht="15.75" customHeight="1">
      <c r="A232" s="43"/>
    </row>
    <row r="233" spans="1:1" ht="15.75" customHeight="1">
      <c r="A233" s="43"/>
    </row>
    <row r="234" spans="1:1" ht="15.75" customHeight="1">
      <c r="A234" s="43"/>
    </row>
    <row r="235" spans="1:1" ht="15.75" customHeight="1">
      <c r="A235" s="43"/>
    </row>
    <row r="236" spans="1:1" ht="15.75" customHeight="1">
      <c r="A236" s="43"/>
    </row>
    <row r="237" spans="1:1" ht="15.75" customHeight="1">
      <c r="A237" s="43"/>
    </row>
    <row r="238" spans="1:1" ht="15.75" customHeight="1">
      <c r="A238" s="43"/>
    </row>
    <row r="239" spans="1:1" ht="15.75" customHeight="1">
      <c r="A239" s="43"/>
    </row>
    <row r="240" spans="1:1" ht="15.75" customHeight="1">
      <c r="A240" s="43"/>
    </row>
    <row r="241" spans="1:1" ht="15.75" customHeight="1">
      <c r="A241" s="43"/>
    </row>
    <row r="242" spans="1:1" ht="15.75" customHeight="1">
      <c r="A242" s="43"/>
    </row>
    <row r="243" spans="1:1" ht="15.75" customHeight="1">
      <c r="A243" s="43"/>
    </row>
    <row r="244" spans="1:1" ht="15.75" customHeight="1">
      <c r="A244" s="43"/>
    </row>
    <row r="245" spans="1:1" ht="15.75" customHeight="1">
      <c r="A245" s="43"/>
    </row>
    <row r="246" spans="1:1" ht="15.75" customHeight="1">
      <c r="A246" s="43"/>
    </row>
    <row r="247" spans="1:1" ht="15.75" customHeight="1">
      <c r="A247" s="43"/>
    </row>
    <row r="248" spans="1:1" ht="15.75" customHeight="1">
      <c r="A248" s="43"/>
    </row>
    <row r="249" spans="1:1" ht="15.75" customHeight="1">
      <c r="A249" s="43"/>
    </row>
    <row r="250" spans="1:1" ht="15.75" customHeight="1">
      <c r="A250" s="43"/>
    </row>
    <row r="251" spans="1:1" ht="15.75" customHeight="1">
      <c r="A251" s="43"/>
    </row>
    <row r="252" spans="1:1" ht="15.75" customHeight="1">
      <c r="A252" s="43"/>
    </row>
    <row r="253" spans="1:1" ht="15.75" customHeight="1">
      <c r="A253" s="43"/>
    </row>
    <row r="254" spans="1:1" ht="15.75" customHeight="1">
      <c r="A254" s="43"/>
    </row>
    <row r="255" spans="1:1" ht="15.75" customHeight="1">
      <c r="A255" s="43"/>
    </row>
    <row r="256" spans="1:1" ht="15.75" customHeight="1">
      <c r="A256" s="43"/>
    </row>
    <row r="257" spans="1:1" ht="15.75" customHeight="1">
      <c r="A257" s="43"/>
    </row>
    <row r="258" spans="1:1" ht="15.75" customHeight="1">
      <c r="A258" s="43"/>
    </row>
    <row r="259" spans="1:1" ht="15.75" customHeight="1">
      <c r="A259" s="43"/>
    </row>
    <row r="260" spans="1:1" ht="15.75" customHeight="1">
      <c r="A260" s="43"/>
    </row>
    <row r="261" spans="1:1" ht="15.75" customHeight="1">
      <c r="A261" s="43"/>
    </row>
    <row r="262" spans="1:1" ht="15.75" customHeight="1">
      <c r="A262" s="43"/>
    </row>
    <row r="263" spans="1:1" ht="15.75" customHeight="1">
      <c r="A263" s="43"/>
    </row>
    <row r="264" spans="1:1" ht="15.75" customHeight="1">
      <c r="A264" s="43"/>
    </row>
    <row r="265" spans="1:1" ht="15.75" customHeight="1">
      <c r="A265" s="43"/>
    </row>
    <row r="266" spans="1:1" ht="15.75" customHeight="1">
      <c r="A266" s="43"/>
    </row>
    <row r="267" spans="1:1" ht="15.75" customHeight="1">
      <c r="A267" s="43"/>
    </row>
    <row r="268" spans="1:1" ht="15.75" customHeight="1">
      <c r="A268" s="43"/>
    </row>
    <row r="269" spans="1:1" ht="15.75" customHeight="1">
      <c r="A269" s="43"/>
    </row>
    <row r="270" spans="1:1" ht="15.75" customHeight="1">
      <c r="A270" s="43"/>
    </row>
    <row r="271" spans="1:1" ht="15.75" customHeight="1">
      <c r="A271" s="43"/>
    </row>
    <row r="272" spans="1:1" ht="15.75" customHeight="1">
      <c r="A272" s="43"/>
    </row>
    <row r="273" spans="1:1" ht="15.75" customHeight="1">
      <c r="A273" s="43"/>
    </row>
    <row r="274" spans="1:1" ht="15.75" customHeight="1">
      <c r="A274" s="43"/>
    </row>
    <row r="275" spans="1:1" ht="15.75" customHeight="1">
      <c r="A275" s="43"/>
    </row>
    <row r="276" spans="1:1" ht="15.75" customHeight="1">
      <c r="A276" s="43"/>
    </row>
    <row r="277" spans="1:1" ht="15.75" customHeight="1">
      <c r="A277" s="43"/>
    </row>
    <row r="278" spans="1:1" ht="15.75" customHeight="1">
      <c r="A278" s="43"/>
    </row>
    <row r="279" spans="1:1" ht="15.75" customHeight="1">
      <c r="A279" s="43"/>
    </row>
    <row r="280" spans="1:1" ht="15.75" customHeight="1">
      <c r="A280" s="43"/>
    </row>
    <row r="281" spans="1:1" ht="15.75" customHeight="1">
      <c r="A281" s="43"/>
    </row>
    <row r="282" spans="1:1" ht="15.75" customHeight="1">
      <c r="A282" s="43"/>
    </row>
    <row r="283" spans="1:1" ht="15.75" customHeight="1">
      <c r="A283" s="43"/>
    </row>
    <row r="284" spans="1:1" ht="15.75" customHeight="1">
      <c r="A284" s="43"/>
    </row>
    <row r="285" spans="1:1" ht="15.75" customHeight="1">
      <c r="A285" s="43"/>
    </row>
    <row r="286" spans="1:1" ht="15.75" customHeight="1">
      <c r="A286" s="43"/>
    </row>
    <row r="287" spans="1:1" ht="15.75" customHeight="1">
      <c r="A287" s="43"/>
    </row>
    <row r="288" spans="1:1" ht="15.75" customHeight="1">
      <c r="A288" s="43"/>
    </row>
    <row r="289" spans="1:1" ht="15.75" customHeight="1">
      <c r="A289" s="43"/>
    </row>
    <row r="290" spans="1:1" ht="15.75" customHeight="1">
      <c r="A290" s="43"/>
    </row>
    <row r="291" spans="1:1" ht="15.75" customHeight="1">
      <c r="A291" s="43"/>
    </row>
    <row r="292" spans="1:1" ht="15.75" customHeight="1">
      <c r="A292" s="43"/>
    </row>
    <row r="293" spans="1:1" ht="15.75" customHeight="1">
      <c r="A293" s="43"/>
    </row>
    <row r="294" spans="1:1" ht="15.75" customHeight="1">
      <c r="A294" s="43"/>
    </row>
    <row r="295" spans="1:1" ht="15.75" customHeight="1">
      <c r="A295" s="43"/>
    </row>
    <row r="296" spans="1:1" ht="15.75" customHeight="1">
      <c r="A296" s="43"/>
    </row>
    <row r="297" spans="1:1" ht="15.75" customHeight="1">
      <c r="A297" s="43"/>
    </row>
    <row r="298" spans="1:1" ht="15.75" customHeight="1">
      <c r="A298" s="43"/>
    </row>
    <row r="299" spans="1:1" ht="15.75" customHeight="1">
      <c r="A299" s="43"/>
    </row>
    <row r="300" spans="1:1" ht="15.75" customHeight="1">
      <c r="A300" s="43"/>
    </row>
    <row r="301" spans="1:1" ht="15.75" customHeight="1">
      <c r="A301" s="43"/>
    </row>
    <row r="302" spans="1:1" ht="15.75" customHeight="1">
      <c r="A302" s="43"/>
    </row>
    <row r="303" spans="1:1" ht="15.75" customHeight="1">
      <c r="A303" s="43"/>
    </row>
    <row r="304" spans="1:1" ht="15.75" customHeight="1">
      <c r="A304" s="43"/>
    </row>
    <row r="305" spans="1:1" ht="15.75" customHeight="1">
      <c r="A305" s="43"/>
    </row>
    <row r="306" spans="1:1" ht="15.75" customHeight="1">
      <c r="A306" s="43"/>
    </row>
    <row r="307" spans="1:1" ht="15.75" customHeight="1">
      <c r="A307" s="43"/>
    </row>
    <row r="308" spans="1:1" ht="15.75" customHeight="1">
      <c r="A308" s="43"/>
    </row>
    <row r="309" spans="1:1" ht="15.75" customHeight="1">
      <c r="A309" s="43"/>
    </row>
    <row r="310" spans="1:1" ht="15.75" customHeight="1">
      <c r="A310" s="43"/>
    </row>
    <row r="311" spans="1:1" ht="15.75" customHeight="1">
      <c r="A311" s="43"/>
    </row>
    <row r="312" spans="1:1" ht="15.75" customHeight="1">
      <c r="A312" s="43"/>
    </row>
    <row r="313" spans="1:1" ht="15.75" customHeight="1">
      <c r="A313" s="43"/>
    </row>
    <row r="314" spans="1:1" ht="15.75" customHeight="1">
      <c r="A314" s="43"/>
    </row>
    <row r="315" spans="1:1" ht="15.75" customHeight="1">
      <c r="A315" s="43"/>
    </row>
    <row r="316" spans="1:1" ht="15.75" customHeight="1">
      <c r="A316" s="43"/>
    </row>
    <row r="317" spans="1:1" ht="15.75" customHeight="1">
      <c r="A317" s="43"/>
    </row>
    <row r="318" spans="1:1" ht="15.75" customHeight="1">
      <c r="A318" s="43"/>
    </row>
    <row r="319" spans="1:1" ht="15.75" customHeight="1">
      <c r="A319" s="43"/>
    </row>
    <row r="320" spans="1:1" ht="15.75" customHeight="1">
      <c r="A320" s="43"/>
    </row>
    <row r="321" spans="1:1" ht="15.75" customHeight="1">
      <c r="A321" s="43"/>
    </row>
    <row r="322" spans="1:1" ht="15.75" customHeight="1">
      <c r="A322" s="43"/>
    </row>
    <row r="323" spans="1:1" ht="15.75" customHeight="1">
      <c r="A323" s="43"/>
    </row>
    <row r="324" spans="1:1" ht="15.75" customHeight="1">
      <c r="A324" s="43"/>
    </row>
    <row r="325" spans="1:1" ht="15.75" customHeight="1">
      <c r="A325" s="43"/>
    </row>
    <row r="326" spans="1:1" ht="15.75" customHeight="1">
      <c r="A326" s="43"/>
    </row>
    <row r="327" spans="1:1" ht="15.75" customHeight="1">
      <c r="A327" s="43"/>
    </row>
    <row r="328" spans="1:1" ht="15.75" customHeight="1">
      <c r="A328" s="43"/>
    </row>
    <row r="329" spans="1:1" ht="15.75" customHeight="1">
      <c r="A329" s="43"/>
    </row>
    <row r="330" spans="1:1" ht="15.75" customHeight="1">
      <c r="A330" s="43"/>
    </row>
    <row r="331" spans="1:1" ht="15.75" customHeight="1">
      <c r="A331" s="43"/>
    </row>
    <row r="332" spans="1:1" ht="15.75" customHeight="1">
      <c r="A332" s="43"/>
    </row>
    <row r="333" spans="1:1" ht="15.75" customHeight="1">
      <c r="A333" s="43"/>
    </row>
    <row r="334" spans="1:1" ht="15.75" customHeight="1">
      <c r="A334" s="43"/>
    </row>
    <row r="335" spans="1:1" ht="15.75" customHeight="1">
      <c r="A335" s="43"/>
    </row>
    <row r="336" spans="1:1" ht="15.75" customHeight="1">
      <c r="A336" s="43"/>
    </row>
    <row r="337" spans="1:1" ht="15.75" customHeight="1">
      <c r="A337" s="43"/>
    </row>
    <row r="338" spans="1:1" ht="15.75" customHeight="1">
      <c r="A338" s="43"/>
    </row>
    <row r="339" spans="1:1" ht="15.75" customHeight="1">
      <c r="A339" s="43"/>
    </row>
    <row r="340" spans="1:1" ht="15.75" customHeight="1">
      <c r="A340" s="43"/>
    </row>
    <row r="341" spans="1:1" ht="15.75" customHeight="1">
      <c r="A341" s="43"/>
    </row>
    <row r="342" spans="1:1" ht="15.75" customHeight="1">
      <c r="A342" s="43"/>
    </row>
    <row r="343" spans="1:1" ht="15.75" customHeight="1">
      <c r="A343" s="43"/>
    </row>
    <row r="344" spans="1:1" ht="15.75" customHeight="1">
      <c r="A344" s="43"/>
    </row>
    <row r="345" spans="1:1" ht="15.75" customHeight="1">
      <c r="A345" s="43"/>
    </row>
    <row r="346" spans="1:1" ht="15.75" customHeight="1">
      <c r="A346" s="43"/>
    </row>
    <row r="347" spans="1:1" ht="15.75" customHeight="1">
      <c r="A347" s="43"/>
    </row>
    <row r="348" spans="1:1" ht="15.75" customHeight="1">
      <c r="A348" s="43"/>
    </row>
    <row r="349" spans="1:1" ht="15.75" customHeight="1">
      <c r="A349" s="43"/>
    </row>
    <row r="350" spans="1:1" ht="15.75" customHeight="1">
      <c r="A350" s="43"/>
    </row>
    <row r="351" spans="1:1" ht="15.75" customHeight="1">
      <c r="A351" s="43"/>
    </row>
    <row r="352" spans="1:1" ht="15.75" customHeight="1">
      <c r="A352" s="43"/>
    </row>
    <row r="353" spans="1:1" ht="15.75" customHeight="1">
      <c r="A353" s="43"/>
    </row>
    <row r="354" spans="1:1" ht="15.75" customHeight="1">
      <c r="A354" s="43"/>
    </row>
    <row r="355" spans="1:1" ht="15.75" customHeight="1">
      <c r="A355" s="43"/>
    </row>
    <row r="356" spans="1:1" ht="15.75" customHeight="1">
      <c r="A356" s="43"/>
    </row>
    <row r="357" spans="1:1" ht="15.75" customHeight="1">
      <c r="A357" s="43"/>
    </row>
    <row r="358" spans="1:1" ht="15.75" customHeight="1">
      <c r="A358" s="43"/>
    </row>
    <row r="359" spans="1:1" ht="15.75" customHeight="1">
      <c r="A359" s="43"/>
    </row>
    <row r="360" spans="1:1" ht="15.75" customHeight="1">
      <c r="A360" s="43"/>
    </row>
    <row r="361" spans="1:1" ht="15.75" customHeight="1">
      <c r="A361" s="43"/>
    </row>
    <row r="362" spans="1:1" ht="15.75" customHeight="1">
      <c r="A362" s="43"/>
    </row>
    <row r="363" spans="1:1" ht="15.75" customHeight="1">
      <c r="A363" s="43"/>
    </row>
    <row r="364" spans="1:1" ht="15.75" customHeight="1">
      <c r="A364" s="43"/>
    </row>
    <row r="365" spans="1:1" ht="15.75" customHeight="1">
      <c r="A365" s="43"/>
    </row>
    <row r="366" spans="1:1" ht="15.75" customHeight="1">
      <c r="A366" s="43"/>
    </row>
    <row r="367" spans="1:1" ht="15.75" customHeight="1">
      <c r="A367" s="43"/>
    </row>
    <row r="368" spans="1:1" ht="15.75" customHeight="1">
      <c r="A368" s="43"/>
    </row>
    <row r="369" spans="1:1" ht="15.75" customHeight="1">
      <c r="A369" s="43"/>
    </row>
    <row r="370" spans="1:1" ht="15.75" customHeight="1">
      <c r="A370" s="43"/>
    </row>
    <row r="371" spans="1:1" ht="15.75" customHeight="1">
      <c r="A371" s="43"/>
    </row>
    <row r="372" spans="1:1" ht="15.75" customHeight="1">
      <c r="A372" s="43"/>
    </row>
    <row r="373" spans="1:1" ht="15.75" customHeight="1">
      <c r="A373" s="43"/>
    </row>
    <row r="374" spans="1:1" ht="15.75" customHeight="1">
      <c r="A374" s="43"/>
    </row>
    <row r="375" spans="1:1" ht="15.75" customHeight="1">
      <c r="A375" s="43"/>
    </row>
    <row r="376" spans="1:1" ht="15.75" customHeight="1">
      <c r="A376" s="43"/>
    </row>
    <row r="377" spans="1:1" ht="15.75" customHeight="1">
      <c r="A377" s="43"/>
    </row>
    <row r="378" spans="1:1" ht="15.75" customHeight="1">
      <c r="A378" s="43"/>
    </row>
    <row r="379" spans="1:1" ht="15.75" customHeight="1">
      <c r="A379" s="43"/>
    </row>
    <row r="380" spans="1:1" ht="15.75" customHeight="1">
      <c r="A380" s="43"/>
    </row>
    <row r="381" spans="1:1" ht="15.75" customHeight="1">
      <c r="A381" s="43"/>
    </row>
    <row r="382" spans="1:1" ht="15.75" customHeight="1">
      <c r="A382" s="43"/>
    </row>
    <row r="383" spans="1:1" ht="15.75" customHeight="1">
      <c r="A383" s="43"/>
    </row>
    <row r="384" spans="1:1" ht="15.75" customHeight="1">
      <c r="A384" s="43"/>
    </row>
    <row r="385" spans="1:1" ht="15.75" customHeight="1">
      <c r="A385" s="43"/>
    </row>
    <row r="386" spans="1:1" ht="15.75" customHeight="1">
      <c r="A386" s="43"/>
    </row>
    <row r="387" spans="1:1" ht="15.75" customHeight="1">
      <c r="A387" s="43"/>
    </row>
    <row r="388" spans="1:1" ht="15.75" customHeight="1">
      <c r="A388" s="43"/>
    </row>
    <row r="389" spans="1:1" ht="15.75" customHeight="1">
      <c r="A389" s="43"/>
    </row>
    <row r="390" spans="1:1" ht="15.75" customHeight="1">
      <c r="A390" s="43"/>
    </row>
    <row r="391" spans="1:1" ht="15.75" customHeight="1">
      <c r="A391" s="43"/>
    </row>
    <row r="392" spans="1:1" ht="15.75" customHeight="1">
      <c r="A392" s="43"/>
    </row>
    <row r="393" spans="1:1" ht="15.75" customHeight="1">
      <c r="A393" s="43"/>
    </row>
    <row r="394" spans="1:1" ht="15.75" customHeight="1">
      <c r="A394" s="43"/>
    </row>
    <row r="395" spans="1:1" ht="15.75" customHeight="1">
      <c r="A395" s="43"/>
    </row>
    <row r="396" spans="1:1" ht="15.75" customHeight="1">
      <c r="A396" s="43"/>
    </row>
    <row r="397" spans="1:1" ht="15.75" customHeight="1">
      <c r="A397" s="43"/>
    </row>
    <row r="398" spans="1:1" ht="15.75" customHeight="1">
      <c r="A398" s="43"/>
    </row>
    <row r="399" spans="1:1" ht="15.75" customHeight="1">
      <c r="A399" s="43"/>
    </row>
    <row r="400" spans="1:1" ht="15.75" customHeight="1">
      <c r="A400" s="43"/>
    </row>
    <row r="401" spans="1:1" ht="15.75" customHeight="1">
      <c r="A401" s="43"/>
    </row>
    <row r="402" spans="1:1" ht="15.75" customHeight="1">
      <c r="A402" s="43"/>
    </row>
    <row r="403" spans="1:1" ht="15.75" customHeight="1">
      <c r="A403" s="43"/>
    </row>
    <row r="404" spans="1:1" ht="15.75" customHeight="1">
      <c r="A404" s="43"/>
    </row>
    <row r="405" spans="1:1" ht="15.75" customHeight="1">
      <c r="A405" s="43"/>
    </row>
    <row r="406" spans="1:1" ht="15.75" customHeight="1">
      <c r="A406" s="43"/>
    </row>
    <row r="407" spans="1:1" ht="15.75" customHeight="1">
      <c r="A407" s="43"/>
    </row>
    <row r="408" spans="1:1" ht="15.75" customHeight="1">
      <c r="A408" s="43"/>
    </row>
    <row r="409" spans="1:1" ht="15.75" customHeight="1">
      <c r="A409" s="43"/>
    </row>
    <row r="410" spans="1:1" ht="15.75" customHeight="1">
      <c r="A410" s="43"/>
    </row>
    <row r="411" spans="1:1" ht="15.75" customHeight="1">
      <c r="A411" s="43"/>
    </row>
    <row r="412" spans="1:1" ht="15.75" customHeight="1">
      <c r="A412" s="43"/>
    </row>
    <row r="413" spans="1:1" ht="15.75" customHeight="1">
      <c r="A413" s="43"/>
    </row>
    <row r="414" spans="1:1" ht="15.75" customHeight="1">
      <c r="A414" s="43"/>
    </row>
    <row r="415" spans="1:1" ht="15.75" customHeight="1">
      <c r="A415" s="43"/>
    </row>
    <row r="416" spans="1:1" ht="15.75" customHeight="1">
      <c r="A416" s="43"/>
    </row>
    <row r="417" spans="1:1" ht="15.75" customHeight="1">
      <c r="A417" s="43"/>
    </row>
    <row r="418" spans="1:1" ht="15.75" customHeight="1">
      <c r="A418" s="43"/>
    </row>
    <row r="419" spans="1:1" ht="15.75" customHeight="1">
      <c r="A419" s="43"/>
    </row>
    <row r="420" spans="1:1" ht="15.75" customHeight="1">
      <c r="A420" s="43"/>
    </row>
    <row r="421" spans="1:1" ht="15.75" customHeight="1">
      <c r="A421" s="43"/>
    </row>
    <row r="422" spans="1:1" ht="15.75" customHeight="1">
      <c r="A422" s="43"/>
    </row>
    <row r="423" spans="1:1" ht="15.75" customHeight="1">
      <c r="A423" s="43"/>
    </row>
    <row r="424" spans="1:1" ht="15.75" customHeight="1">
      <c r="A424" s="43"/>
    </row>
    <row r="425" spans="1:1" ht="15.75" customHeight="1">
      <c r="A425" s="43"/>
    </row>
    <row r="426" spans="1:1" ht="15.75" customHeight="1">
      <c r="A426" s="43"/>
    </row>
    <row r="427" spans="1:1" ht="15.75" customHeight="1">
      <c r="A427" s="43"/>
    </row>
    <row r="428" spans="1:1" ht="15.75" customHeight="1">
      <c r="A428" s="43"/>
    </row>
    <row r="429" spans="1:1" ht="15.75" customHeight="1">
      <c r="A429" s="43"/>
    </row>
    <row r="430" spans="1:1" ht="15.75" customHeight="1">
      <c r="A430" s="43"/>
    </row>
    <row r="431" spans="1:1" ht="15.75" customHeight="1">
      <c r="A431" s="43"/>
    </row>
    <row r="432" spans="1:1" ht="15.75" customHeight="1">
      <c r="A432" s="43"/>
    </row>
    <row r="433" spans="1:1" ht="15.75" customHeight="1">
      <c r="A433" s="43"/>
    </row>
    <row r="434" spans="1:1" ht="15.75" customHeight="1">
      <c r="A434" s="43"/>
    </row>
    <row r="435" spans="1:1" ht="15.75" customHeight="1">
      <c r="A435" s="43"/>
    </row>
    <row r="436" spans="1:1" ht="15.75" customHeight="1">
      <c r="A436" s="43"/>
    </row>
    <row r="437" spans="1:1" ht="15.75" customHeight="1">
      <c r="A437" s="43"/>
    </row>
    <row r="438" spans="1:1" ht="15.75" customHeight="1">
      <c r="A438" s="43"/>
    </row>
    <row r="439" spans="1:1" ht="15.75" customHeight="1">
      <c r="A439" s="43"/>
    </row>
    <row r="440" spans="1:1" ht="15.75" customHeight="1">
      <c r="A440" s="43"/>
    </row>
    <row r="441" spans="1:1" ht="15.75" customHeight="1">
      <c r="A441" s="43"/>
    </row>
    <row r="442" spans="1:1" ht="15.75" customHeight="1">
      <c r="A442" s="43"/>
    </row>
    <row r="443" spans="1:1" ht="15.75" customHeight="1">
      <c r="A443" s="43"/>
    </row>
    <row r="444" spans="1:1" ht="15.75" customHeight="1">
      <c r="A444" s="43"/>
    </row>
    <row r="445" spans="1:1" ht="15.75" customHeight="1">
      <c r="A445" s="43"/>
    </row>
    <row r="446" spans="1:1" ht="15.75" customHeight="1">
      <c r="A446" s="43"/>
    </row>
    <row r="447" spans="1:1" ht="15.75" customHeight="1">
      <c r="A447" s="43"/>
    </row>
    <row r="448" spans="1:1" ht="15.75" customHeight="1">
      <c r="A448" s="43"/>
    </row>
    <row r="449" spans="1:1" ht="15.75" customHeight="1">
      <c r="A449" s="43"/>
    </row>
    <row r="450" spans="1:1" ht="15.75" customHeight="1">
      <c r="A450" s="43"/>
    </row>
    <row r="451" spans="1:1" ht="15.75" customHeight="1">
      <c r="A451" s="43"/>
    </row>
    <row r="452" spans="1:1" ht="15.75" customHeight="1">
      <c r="A452" s="43"/>
    </row>
    <row r="453" spans="1:1" ht="15.75" customHeight="1">
      <c r="A453" s="43"/>
    </row>
    <row r="454" spans="1:1" ht="15.75" customHeight="1">
      <c r="A454" s="43"/>
    </row>
    <row r="455" spans="1:1" ht="15.75" customHeight="1">
      <c r="A455" s="43"/>
    </row>
    <row r="456" spans="1:1" ht="15.75" customHeight="1">
      <c r="A456" s="43"/>
    </row>
    <row r="457" spans="1:1" ht="15.75" customHeight="1">
      <c r="A457" s="43"/>
    </row>
    <row r="458" spans="1:1" ht="15.75" customHeight="1">
      <c r="A458" s="43"/>
    </row>
    <row r="459" spans="1:1" ht="15.75" customHeight="1">
      <c r="A459" s="43"/>
    </row>
    <row r="460" spans="1:1" ht="15.75" customHeight="1">
      <c r="A460" s="43"/>
    </row>
    <row r="461" spans="1:1" ht="15.75" customHeight="1">
      <c r="A461" s="43"/>
    </row>
    <row r="462" spans="1:1" ht="15.75" customHeight="1">
      <c r="A462" s="43"/>
    </row>
    <row r="463" spans="1:1" ht="15.75" customHeight="1">
      <c r="A463" s="43"/>
    </row>
    <row r="464" spans="1:1" ht="15.75" customHeight="1">
      <c r="A464" s="43"/>
    </row>
    <row r="465" spans="1:1" ht="15.75" customHeight="1">
      <c r="A465" s="43"/>
    </row>
    <row r="466" spans="1:1" ht="15.75" customHeight="1">
      <c r="A466" s="43"/>
    </row>
    <row r="467" spans="1:1" ht="15.75" customHeight="1">
      <c r="A467" s="43"/>
    </row>
    <row r="468" spans="1:1" ht="15.75" customHeight="1">
      <c r="A468" s="43"/>
    </row>
    <row r="469" spans="1:1" ht="15.75" customHeight="1">
      <c r="A469" s="43"/>
    </row>
    <row r="470" spans="1:1" ht="15.75" customHeight="1">
      <c r="A470" s="43"/>
    </row>
    <row r="471" spans="1:1" ht="15.75" customHeight="1">
      <c r="A471" s="43"/>
    </row>
    <row r="472" spans="1:1" ht="15.75" customHeight="1">
      <c r="A472" s="43"/>
    </row>
    <row r="473" spans="1:1" ht="15.75" customHeight="1">
      <c r="A473" s="43"/>
    </row>
    <row r="474" spans="1:1" ht="15.75" customHeight="1">
      <c r="A474" s="43"/>
    </row>
    <row r="475" spans="1:1" ht="15.75" customHeight="1">
      <c r="A475" s="43"/>
    </row>
    <row r="476" spans="1:1" ht="15.75" customHeight="1">
      <c r="A476" s="43"/>
    </row>
    <row r="477" spans="1:1" ht="15.75" customHeight="1">
      <c r="A477" s="43"/>
    </row>
    <row r="478" spans="1:1" ht="15.75" customHeight="1">
      <c r="A478" s="43"/>
    </row>
    <row r="479" spans="1:1" ht="15.75" customHeight="1">
      <c r="A479" s="43"/>
    </row>
    <row r="480" spans="1:1" ht="15.75" customHeight="1">
      <c r="A480" s="43"/>
    </row>
    <row r="481" spans="1:1" ht="15.75" customHeight="1">
      <c r="A481" s="43"/>
    </row>
    <row r="482" spans="1:1" ht="15.75" customHeight="1">
      <c r="A482" s="43"/>
    </row>
    <row r="483" spans="1:1" ht="15.75" customHeight="1">
      <c r="A483" s="43"/>
    </row>
    <row r="484" spans="1:1" ht="15.75" customHeight="1">
      <c r="A484" s="43"/>
    </row>
    <row r="485" spans="1:1" ht="15.75" customHeight="1">
      <c r="A485" s="43"/>
    </row>
    <row r="486" spans="1:1" ht="15.75" customHeight="1">
      <c r="A486" s="43"/>
    </row>
    <row r="487" spans="1:1" ht="15.75" customHeight="1">
      <c r="A487" s="43"/>
    </row>
    <row r="488" spans="1:1" ht="15.75" customHeight="1">
      <c r="A488" s="43"/>
    </row>
    <row r="489" spans="1:1" ht="15.75" customHeight="1">
      <c r="A489" s="43"/>
    </row>
    <row r="490" spans="1:1" ht="15.75" customHeight="1">
      <c r="A490" s="43"/>
    </row>
    <row r="491" spans="1:1" ht="15.75" customHeight="1">
      <c r="A491" s="43"/>
    </row>
    <row r="492" spans="1:1" ht="15.75" customHeight="1">
      <c r="A492" s="43"/>
    </row>
    <row r="493" spans="1:1" ht="15.75" customHeight="1">
      <c r="A493" s="43"/>
    </row>
    <row r="494" spans="1:1" ht="15.75" customHeight="1">
      <c r="A494" s="43"/>
    </row>
    <row r="495" spans="1:1" ht="15.75" customHeight="1">
      <c r="A495" s="43"/>
    </row>
    <row r="496" spans="1:1" ht="15.75" customHeight="1">
      <c r="A496" s="43"/>
    </row>
    <row r="497" spans="1:1" ht="15.75" customHeight="1">
      <c r="A497" s="43"/>
    </row>
    <row r="498" spans="1:1" ht="15.75" customHeight="1">
      <c r="A498" s="43"/>
    </row>
    <row r="499" spans="1:1" ht="15.75" customHeight="1">
      <c r="A499" s="43"/>
    </row>
    <row r="500" spans="1:1" ht="15.75" customHeight="1">
      <c r="A500" s="43"/>
    </row>
    <row r="501" spans="1:1" ht="15.75" customHeight="1">
      <c r="A501" s="43"/>
    </row>
    <row r="502" spans="1:1" ht="15.75" customHeight="1">
      <c r="A502" s="43"/>
    </row>
    <row r="503" spans="1:1" ht="15.75" customHeight="1">
      <c r="A503" s="43"/>
    </row>
    <row r="504" spans="1:1" ht="15.75" customHeight="1">
      <c r="A504" s="43"/>
    </row>
    <row r="505" spans="1:1" ht="15.75" customHeight="1">
      <c r="A505" s="43"/>
    </row>
    <row r="506" spans="1:1" ht="15.75" customHeight="1">
      <c r="A506" s="43"/>
    </row>
    <row r="507" spans="1:1" ht="15.75" customHeight="1">
      <c r="A507" s="43"/>
    </row>
    <row r="508" spans="1:1" ht="15.75" customHeight="1">
      <c r="A508" s="43"/>
    </row>
    <row r="509" spans="1:1" ht="15.75" customHeight="1">
      <c r="A509" s="43"/>
    </row>
    <row r="510" spans="1:1" ht="15.75" customHeight="1">
      <c r="A510" s="43"/>
    </row>
    <row r="511" spans="1:1" ht="15.75" customHeight="1">
      <c r="A511" s="43"/>
    </row>
    <row r="512" spans="1:1" ht="15.75" customHeight="1">
      <c r="A512" s="43"/>
    </row>
    <row r="513" spans="1:1" ht="15.75" customHeight="1">
      <c r="A513" s="43"/>
    </row>
    <row r="514" spans="1:1" ht="15.75" customHeight="1">
      <c r="A514" s="43"/>
    </row>
    <row r="515" spans="1:1" ht="15.75" customHeight="1">
      <c r="A515" s="43"/>
    </row>
    <row r="516" spans="1:1" ht="15.75" customHeight="1">
      <c r="A516" s="43"/>
    </row>
    <row r="517" spans="1:1" ht="15.75" customHeight="1">
      <c r="A517" s="43"/>
    </row>
    <row r="518" spans="1:1" ht="15.75" customHeight="1">
      <c r="A518" s="43"/>
    </row>
    <row r="519" spans="1:1" ht="15.75" customHeight="1">
      <c r="A519" s="43"/>
    </row>
    <row r="520" spans="1:1" ht="15.75" customHeight="1">
      <c r="A520" s="43"/>
    </row>
    <row r="521" spans="1:1" ht="15.75" customHeight="1">
      <c r="A521" s="43"/>
    </row>
    <row r="522" spans="1:1" ht="15.75" customHeight="1">
      <c r="A522" s="43"/>
    </row>
    <row r="523" spans="1:1" ht="15.75" customHeight="1">
      <c r="A523" s="43"/>
    </row>
    <row r="524" spans="1:1" ht="15.75" customHeight="1">
      <c r="A524" s="43"/>
    </row>
    <row r="525" spans="1:1" ht="15.75" customHeight="1">
      <c r="A525" s="43"/>
    </row>
    <row r="526" spans="1:1" ht="15.75" customHeight="1">
      <c r="A526" s="43"/>
    </row>
    <row r="527" spans="1:1" ht="15.75" customHeight="1">
      <c r="A527" s="43"/>
    </row>
    <row r="528" spans="1:1" ht="15.75" customHeight="1">
      <c r="A528" s="43"/>
    </row>
    <row r="529" spans="1:1" ht="15.75" customHeight="1">
      <c r="A529" s="43"/>
    </row>
    <row r="530" spans="1:1" ht="15.75" customHeight="1">
      <c r="A530" s="43"/>
    </row>
    <row r="531" spans="1:1" ht="15.75" customHeight="1">
      <c r="A531" s="43"/>
    </row>
    <row r="532" spans="1:1" ht="15.75" customHeight="1">
      <c r="A532" s="43"/>
    </row>
    <row r="533" spans="1:1" ht="15.75" customHeight="1">
      <c r="A533" s="43"/>
    </row>
    <row r="534" spans="1:1" ht="15.75" customHeight="1">
      <c r="A534" s="43"/>
    </row>
    <row r="535" spans="1:1" ht="15.75" customHeight="1">
      <c r="A535" s="43"/>
    </row>
    <row r="536" spans="1:1" ht="15.75" customHeight="1">
      <c r="A536" s="43"/>
    </row>
    <row r="537" spans="1:1" ht="15.75" customHeight="1">
      <c r="A537" s="43"/>
    </row>
    <row r="538" spans="1:1" ht="15.75" customHeight="1">
      <c r="A538" s="43"/>
    </row>
    <row r="539" spans="1:1" ht="15.75" customHeight="1">
      <c r="A539" s="43"/>
    </row>
    <row r="540" spans="1:1" ht="15.75" customHeight="1">
      <c r="A540" s="43"/>
    </row>
    <row r="541" spans="1:1" ht="15.75" customHeight="1">
      <c r="A541" s="43"/>
    </row>
    <row r="542" spans="1:1" ht="15.75" customHeight="1">
      <c r="A542" s="43"/>
    </row>
    <row r="543" spans="1:1" ht="15.75" customHeight="1">
      <c r="A543" s="43"/>
    </row>
    <row r="544" spans="1:1" ht="15.75" customHeight="1">
      <c r="A544" s="43"/>
    </row>
    <row r="545" spans="1:1" ht="15.75" customHeight="1">
      <c r="A545" s="43"/>
    </row>
    <row r="546" spans="1:1" ht="15.75" customHeight="1">
      <c r="A546" s="43"/>
    </row>
    <row r="547" spans="1:1" ht="15.75" customHeight="1">
      <c r="A547" s="43"/>
    </row>
    <row r="548" spans="1:1" ht="15.75" customHeight="1">
      <c r="A548" s="43"/>
    </row>
    <row r="549" spans="1:1" ht="15.75" customHeight="1">
      <c r="A549" s="43"/>
    </row>
    <row r="550" spans="1:1" ht="15.75" customHeight="1">
      <c r="A550" s="43"/>
    </row>
    <row r="551" spans="1:1" ht="15.75" customHeight="1">
      <c r="A551" s="43"/>
    </row>
    <row r="552" spans="1:1" ht="15.75" customHeight="1">
      <c r="A552" s="43"/>
    </row>
    <row r="553" spans="1:1" ht="15.75" customHeight="1">
      <c r="A553" s="43"/>
    </row>
    <row r="554" spans="1:1" ht="15.75" customHeight="1">
      <c r="A554" s="43"/>
    </row>
    <row r="555" spans="1:1" ht="15.75" customHeight="1">
      <c r="A555" s="43"/>
    </row>
    <row r="556" spans="1:1" ht="15.75" customHeight="1">
      <c r="A556" s="43"/>
    </row>
    <row r="557" spans="1:1" ht="15.75" customHeight="1">
      <c r="A557" s="43"/>
    </row>
    <row r="558" spans="1:1" ht="15.75" customHeight="1">
      <c r="A558" s="43"/>
    </row>
    <row r="559" spans="1:1" ht="15.75" customHeight="1">
      <c r="A559" s="43"/>
    </row>
    <row r="560" spans="1:1" ht="15.75" customHeight="1">
      <c r="A560" s="43"/>
    </row>
    <row r="561" spans="1:1" ht="15.75" customHeight="1">
      <c r="A561" s="43"/>
    </row>
    <row r="562" spans="1:1" ht="15.75" customHeight="1">
      <c r="A562" s="43"/>
    </row>
    <row r="563" spans="1:1" ht="15.75" customHeight="1">
      <c r="A563" s="43"/>
    </row>
    <row r="564" spans="1:1" ht="15.75" customHeight="1">
      <c r="A564" s="43"/>
    </row>
    <row r="565" spans="1:1" ht="15.75" customHeight="1">
      <c r="A565" s="43"/>
    </row>
    <row r="566" spans="1:1" ht="15.75" customHeight="1">
      <c r="A566" s="43"/>
    </row>
    <row r="567" spans="1:1" ht="15.75" customHeight="1">
      <c r="A567" s="43"/>
    </row>
    <row r="568" spans="1:1" ht="15.75" customHeight="1">
      <c r="A568" s="43"/>
    </row>
    <row r="569" spans="1:1" ht="15.75" customHeight="1">
      <c r="A569" s="43"/>
    </row>
    <row r="570" spans="1:1" ht="15.75" customHeight="1">
      <c r="A570" s="43"/>
    </row>
    <row r="571" spans="1:1" ht="15.75" customHeight="1">
      <c r="A571" s="43"/>
    </row>
    <row r="572" spans="1:1" ht="15.75" customHeight="1">
      <c r="A572" s="43"/>
    </row>
    <row r="573" spans="1:1" ht="15.75" customHeight="1">
      <c r="A573" s="43"/>
    </row>
    <row r="574" spans="1:1" ht="15.75" customHeight="1">
      <c r="A574" s="43"/>
    </row>
    <row r="575" spans="1:1" ht="15.75" customHeight="1">
      <c r="A575" s="43"/>
    </row>
    <row r="576" spans="1:1" ht="15.75" customHeight="1">
      <c r="A576" s="43"/>
    </row>
    <row r="577" spans="1:1" ht="15.75" customHeight="1">
      <c r="A577" s="43"/>
    </row>
    <row r="578" spans="1:1" ht="15.75" customHeight="1">
      <c r="A578" s="43"/>
    </row>
    <row r="579" spans="1:1" ht="15.75" customHeight="1">
      <c r="A579" s="43"/>
    </row>
    <row r="580" spans="1:1" ht="15.75" customHeight="1">
      <c r="A580" s="43"/>
    </row>
    <row r="581" spans="1:1" ht="15.75" customHeight="1">
      <c r="A581" s="43"/>
    </row>
    <row r="582" spans="1:1" ht="15.75" customHeight="1">
      <c r="A582" s="43"/>
    </row>
    <row r="583" spans="1:1" ht="15.75" customHeight="1">
      <c r="A583" s="43"/>
    </row>
    <row r="584" spans="1:1" ht="15.75" customHeight="1">
      <c r="A584" s="43"/>
    </row>
    <row r="585" spans="1:1" ht="15.75" customHeight="1">
      <c r="A585" s="43"/>
    </row>
    <row r="586" spans="1:1" ht="15.75" customHeight="1">
      <c r="A586" s="43"/>
    </row>
    <row r="587" spans="1:1" ht="15.75" customHeight="1">
      <c r="A587" s="43"/>
    </row>
    <row r="588" spans="1:1" ht="15.75" customHeight="1">
      <c r="A588" s="43"/>
    </row>
    <row r="589" spans="1:1" ht="15.75" customHeight="1">
      <c r="A589" s="43"/>
    </row>
    <row r="590" spans="1:1" ht="15.75" customHeight="1">
      <c r="A590" s="43"/>
    </row>
    <row r="591" spans="1:1" ht="15.75" customHeight="1">
      <c r="A591" s="43"/>
    </row>
    <row r="592" spans="1:1" ht="15.75" customHeight="1">
      <c r="A592" s="43"/>
    </row>
    <row r="593" spans="1:1" ht="15.75" customHeight="1">
      <c r="A593" s="43"/>
    </row>
    <row r="594" spans="1:1" ht="15.75" customHeight="1">
      <c r="A594" s="43"/>
    </row>
    <row r="595" spans="1:1" ht="15.75" customHeight="1">
      <c r="A595" s="43"/>
    </row>
    <row r="596" spans="1:1" ht="15.75" customHeight="1">
      <c r="A596" s="43"/>
    </row>
    <row r="597" spans="1:1" ht="15.75" customHeight="1">
      <c r="A597" s="43"/>
    </row>
    <row r="598" spans="1:1" ht="15.75" customHeight="1">
      <c r="A598" s="43"/>
    </row>
    <row r="599" spans="1:1" ht="15.75" customHeight="1">
      <c r="A599" s="43"/>
    </row>
    <row r="600" spans="1:1" ht="15.75" customHeight="1">
      <c r="A600" s="43"/>
    </row>
    <row r="601" spans="1:1" ht="15.75" customHeight="1">
      <c r="A601" s="43"/>
    </row>
    <row r="602" spans="1:1" ht="15.75" customHeight="1">
      <c r="A602" s="43"/>
    </row>
    <row r="603" spans="1:1" ht="15.75" customHeight="1">
      <c r="A603" s="43"/>
    </row>
    <row r="604" spans="1:1" ht="15.75" customHeight="1">
      <c r="A604" s="43"/>
    </row>
    <row r="605" spans="1:1" ht="15.75" customHeight="1">
      <c r="A605" s="43"/>
    </row>
    <row r="606" spans="1:1" ht="15.75" customHeight="1">
      <c r="A606" s="43"/>
    </row>
    <row r="607" spans="1:1" ht="15.75" customHeight="1">
      <c r="A607" s="43"/>
    </row>
    <row r="608" spans="1:1" ht="15.75" customHeight="1">
      <c r="A608" s="43"/>
    </row>
    <row r="609" spans="1:1" ht="15.75" customHeight="1">
      <c r="A609" s="43"/>
    </row>
    <row r="610" spans="1:1" ht="15.75" customHeight="1">
      <c r="A610" s="43"/>
    </row>
    <row r="611" spans="1:1" ht="15.75" customHeight="1">
      <c r="A611" s="43"/>
    </row>
    <row r="612" spans="1:1" ht="15.75" customHeight="1">
      <c r="A612" s="43"/>
    </row>
    <row r="613" spans="1:1" ht="15.75" customHeight="1">
      <c r="A613" s="43"/>
    </row>
    <row r="614" spans="1:1" ht="15.75" customHeight="1">
      <c r="A614" s="43"/>
    </row>
    <row r="615" spans="1:1" ht="15.75" customHeight="1">
      <c r="A615" s="43"/>
    </row>
    <row r="616" spans="1:1" ht="15.75" customHeight="1">
      <c r="A616" s="43"/>
    </row>
    <row r="617" spans="1:1" ht="15.75" customHeight="1">
      <c r="A617" s="43"/>
    </row>
    <row r="618" spans="1:1" ht="15.75" customHeight="1">
      <c r="A618" s="43"/>
    </row>
    <row r="619" spans="1:1" ht="15.75" customHeight="1">
      <c r="A619" s="43"/>
    </row>
    <row r="620" spans="1:1" ht="15.75" customHeight="1">
      <c r="A620" s="43"/>
    </row>
    <row r="621" spans="1:1" ht="15.75" customHeight="1">
      <c r="A621" s="43"/>
    </row>
    <row r="622" spans="1:1" ht="15.75" customHeight="1">
      <c r="A622" s="43"/>
    </row>
    <row r="623" spans="1:1" ht="15.75" customHeight="1">
      <c r="A623" s="43"/>
    </row>
    <row r="624" spans="1:1" ht="15.75" customHeight="1">
      <c r="A624" s="43"/>
    </row>
    <row r="625" spans="1:1" ht="15.75" customHeight="1">
      <c r="A625" s="43"/>
    </row>
    <row r="626" spans="1:1" ht="15.75" customHeight="1">
      <c r="A626" s="43"/>
    </row>
    <row r="627" spans="1:1" ht="15.75" customHeight="1">
      <c r="A627" s="43"/>
    </row>
    <row r="628" spans="1:1" ht="15.75" customHeight="1">
      <c r="A628" s="43"/>
    </row>
    <row r="629" spans="1:1" ht="15.75" customHeight="1">
      <c r="A629" s="43"/>
    </row>
    <row r="630" spans="1:1" ht="15.75" customHeight="1">
      <c r="A630" s="43"/>
    </row>
    <row r="631" spans="1:1" ht="15.75" customHeight="1">
      <c r="A631" s="43"/>
    </row>
    <row r="632" spans="1:1" ht="15.75" customHeight="1">
      <c r="A632" s="43"/>
    </row>
    <row r="633" spans="1:1" ht="15.75" customHeight="1">
      <c r="A633" s="43"/>
    </row>
    <row r="634" spans="1:1" ht="15.75" customHeight="1">
      <c r="A634" s="43"/>
    </row>
    <row r="635" spans="1:1" ht="15.75" customHeight="1">
      <c r="A635" s="43"/>
    </row>
    <row r="636" spans="1:1" ht="15.75" customHeight="1">
      <c r="A636" s="43"/>
    </row>
    <row r="637" spans="1:1" ht="15.75" customHeight="1">
      <c r="A637" s="43"/>
    </row>
    <row r="638" spans="1:1" ht="15.75" customHeight="1">
      <c r="A638" s="43"/>
    </row>
    <row r="639" spans="1:1" ht="15.75" customHeight="1">
      <c r="A639" s="43"/>
    </row>
    <row r="640" spans="1:1" ht="15.75" customHeight="1">
      <c r="A640" s="43"/>
    </row>
    <row r="641" spans="1:1" ht="15.75" customHeight="1">
      <c r="A641" s="43"/>
    </row>
    <row r="642" spans="1:1" ht="15.75" customHeight="1">
      <c r="A642" s="43"/>
    </row>
    <row r="643" spans="1:1" ht="15.75" customHeight="1">
      <c r="A643" s="43"/>
    </row>
    <row r="644" spans="1:1" ht="15.75" customHeight="1">
      <c r="A644" s="43"/>
    </row>
    <row r="645" spans="1:1" ht="15.75" customHeight="1">
      <c r="A645" s="43"/>
    </row>
    <row r="646" spans="1:1" ht="15.75" customHeight="1">
      <c r="A646" s="43"/>
    </row>
    <row r="647" spans="1:1" ht="15.75" customHeight="1">
      <c r="A647" s="43"/>
    </row>
    <row r="648" spans="1:1" ht="15.75" customHeight="1">
      <c r="A648" s="43"/>
    </row>
    <row r="649" spans="1:1" ht="15.75" customHeight="1">
      <c r="A649" s="43"/>
    </row>
    <row r="650" spans="1:1" ht="15.75" customHeight="1">
      <c r="A650" s="43"/>
    </row>
    <row r="651" spans="1:1" ht="15.75" customHeight="1">
      <c r="A651" s="43"/>
    </row>
    <row r="652" spans="1:1" ht="15.75" customHeight="1">
      <c r="A652" s="43"/>
    </row>
    <row r="653" spans="1:1" ht="15.75" customHeight="1">
      <c r="A653" s="43"/>
    </row>
    <row r="654" spans="1:1" ht="15.75" customHeight="1">
      <c r="A654" s="43"/>
    </row>
    <row r="655" spans="1:1" ht="15.75" customHeight="1">
      <c r="A655" s="43"/>
    </row>
    <row r="656" spans="1:1" ht="15.75" customHeight="1">
      <c r="A656" s="43"/>
    </row>
    <row r="657" spans="1:1" ht="15.75" customHeight="1">
      <c r="A657" s="43"/>
    </row>
    <row r="658" spans="1:1" ht="15.75" customHeight="1">
      <c r="A658" s="43"/>
    </row>
    <row r="659" spans="1:1" ht="15.75" customHeight="1">
      <c r="A659" s="43"/>
    </row>
    <row r="660" spans="1:1" ht="15.75" customHeight="1">
      <c r="A660" s="43"/>
    </row>
    <row r="661" spans="1:1" ht="15.75" customHeight="1">
      <c r="A661" s="43"/>
    </row>
    <row r="662" spans="1:1" ht="15.75" customHeight="1">
      <c r="A662" s="43"/>
    </row>
    <row r="663" spans="1:1" ht="15.75" customHeight="1">
      <c r="A663" s="43"/>
    </row>
    <row r="664" spans="1:1" ht="15.75" customHeight="1">
      <c r="A664" s="43"/>
    </row>
    <row r="665" spans="1:1" ht="15.75" customHeight="1">
      <c r="A665" s="43"/>
    </row>
    <row r="666" spans="1:1" ht="15.75" customHeight="1">
      <c r="A666" s="43"/>
    </row>
    <row r="667" spans="1:1" ht="15.75" customHeight="1">
      <c r="A667" s="43"/>
    </row>
    <row r="668" spans="1:1" ht="15.75" customHeight="1">
      <c r="A668" s="43"/>
    </row>
    <row r="669" spans="1:1" ht="15.75" customHeight="1">
      <c r="A669" s="43"/>
    </row>
    <row r="670" spans="1:1" ht="15.75" customHeight="1">
      <c r="A670" s="43"/>
    </row>
    <row r="671" spans="1:1" ht="15.75" customHeight="1">
      <c r="A671" s="43"/>
    </row>
    <row r="672" spans="1:1" ht="15.75" customHeight="1">
      <c r="A672" s="43"/>
    </row>
    <row r="673" spans="1:1" ht="15.75" customHeight="1">
      <c r="A673" s="43"/>
    </row>
    <row r="674" spans="1:1" ht="15.75" customHeight="1">
      <c r="A674" s="43"/>
    </row>
    <row r="675" spans="1:1" ht="15.75" customHeight="1">
      <c r="A675" s="43"/>
    </row>
    <row r="676" spans="1:1" ht="15.75" customHeight="1">
      <c r="A676" s="43"/>
    </row>
    <row r="677" spans="1:1" ht="15.75" customHeight="1">
      <c r="A677" s="43"/>
    </row>
    <row r="678" spans="1:1" ht="15.75" customHeight="1">
      <c r="A678" s="43"/>
    </row>
    <row r="679" spans="1:1" ht="15.75" customHeight="1">
      <c r="A679" s="43"/>
    </row>
    <row r="680" spans="1:1" ht="15.75" customHeight="1">
      <c r="A680" s="43"/>
    </row>
    <row r="681" spans="1:1" ht="15.75" customHeight="1">
      <c r="A681" s="43"/>
    </row>
    <row r="682" spans="1:1" ht="15.75" customHeight="1">
      <c r="A682" s="43"/>
    </row>
    <row r="683" spans="1:1" ht="15.75" customHeight="1">
      <c r="A683" s="43"/>
    </row>
    <row r="684" spans="1:1" ht="15.75" customHeight="1">
      <c r="A684" s="43"/>
    </row>
    <row r="685" spans="1:1" ht="15.75" customHeight="1">
      <c r="A685" s="43"/>
    </row>
    <row r="686" spans="1:1" ht="15.75" customHeight="1">
      <c r="A686" s="43"/>
    </row>
    <row r="687" spans="1:1" ht="15.75" customHeight="1">
      <c r="A687" s="43"/>
    </row>
    <row r="688" spans="1:1" ht="15.75" customHeight="1">
      <c r="A688" s="43"/>
    </row>
    <row r="689" spans="1:1" ht="15.75" customHeight="1">
      <c r="A689" s="43"/>
    </row>
    <row r="690" spans="1:1" ht="15.75" customHeight="1">
      <c r="A690" s="43"/>
    </row>
    <row r="691" spans="1:1" ht="15.75" customHeight="1">
      <c r="A691" s="43"/>
    </row>
    <row r="692" spans="1:1" ht="15.75" customHeight="1">
      <c r="A692" s="43"/>
    </row>
    <row r="693" spans="1:1" ht="15.75" customHeight="1">
      <c r="A693" s="43"/>
    </row>
    <row r="694" spans="1:1" ht="15.75" customHeight="1">
      <c r="A694" s="43"/>
    </row>
    <row r="695" spans="1:1" ht="15.75" customHeight="1">
      <c r="A695" s="43"/>
    </row>
    <row r="696" spans="1:1" ht="15.75" customHeight="1">
      <c r="A696" s="43"/>
    </row>
    <row r="697" spans="1:1" ht="15.75" customHeight="1">
      <c r="A697" s="43"/>
    </row>
    <row r="698" spans="1:1" ht="15.75" customHeight="1">
      <c r="A698" s="43"/>
    </row>
    <row r="699" spans="1:1" ht="15.75" customHeight="1">
      <c r="A699" s="43"/>
    </row>
    <row r="700" spans="1:1" ht="15.75" customHeight="1">
      <c r="A700" s="43"/>
    </row>
    <row r="701" spans="1:1" ht="15.75" customHeight="1">
      <c r="A701" s="43"/>
    </row>
    <row r="702" spans="1:1" ht="15.75" customHeight="1">
      <c r="A702" s="43"/>
    </row>
    <row r="703" spans="1:1" ht="15.75" customHeight="1">
      <c r="A703" s="43"/>
    </row>
    <row r="704" spans="1:1" ht="15.75" customHeight="1">
      <c r="A704" s="43"/>
    </row>
    <row r="705" spans="1:1" ht="15.75" customHeight="1">
      <c r="A705" s="43"/>
    </row>
    <row r="706" spans="1:1" ht="15.75" customHeight="1">
      <c r="A706" s="43"/>
    </row>
    <row r="707" spans="1:1" ht="15.75" customHeight="1">
      <c r="A707" s="43"/>
    </row>
    <row r="708" spans="1:1" ht="15.75" customHeight="1">
      <c r="A708" s="43"/>
    </row>
    <row r="709" spans="1:1" ht="15.75" customHeight="1">
      <c r="A709" s="43"/>
    </row>
    <row r="710" spans="1:1" ht="15.75" customHeight="1">
      <c r="A710" s="43"/>
    </row>
    <row r="711" spans="1:1" ht="15.75" customHeight="1">
      <c r="A711" s="43"/>
    </row>
    <row r="712" spans="1:1" ht="15.75" customHeight="1">
      <c r="A712" s="43"/>
    </row>
    <row r="713" spans="1:1" ht="15.75" customHeight="1">
      <c r="A713" s="43"/>
    </row>
    <row r="714" spans="1:1" ht="15.75" customHeight="1">
      <c r="A714" s="43"/>
    </row>
    <row r="715" spans="1:1" ht="15.75" customHeight="1">
      <c r="A715" s="43"/>
    </row>
    <row r="716" spans="1:1" ht="15.75" customHeight="1">
      <c r="A716" s="43"/>
    </row>
    <row r="717" spans="1:1" ht="15.75" customHeight="1">
      <c r="A717" s="43"/>
    </row>
    <row r="718" spans="1:1" ht="15.75" customHeight="1">
      <c r="A718" s="43"/>
    </row>
    <row r="719" spans="1:1" ht="15.75" customHeight="1">
      <c r="A719" s="43"/>
    </row>
    <row r="720" spans="1:1" ht="15.75" customHeight="1">
      <c r="A720" s="43"/>
    </row>
    <row r="721" spans="1:1" ht="15.75" customHeight="1">
      <c r="A721" s="43"/>
    </row>
    <row r="722" spans="1:1" ht="15.75" customHeight="1">
      <c r="A722" s="43"/>
    </row>
    <row r="723" spans="1:1" ht="15.75" customHeight="1">
      <c r="A723" s="43"/>
    </row>
    <row r="724" spans="1:1" ht="15.75" customHeight="1">
      <c r="A724" s="43"/>
    </row>
    <row r="725" spans="1:1" ht="15.75" customHeight="1">
      <c r="A725" s="43"/>
    </row>
    <row r="726" spans="1:1" ht="15.75" customHeight="1">
      <c r="A726" s="43"/>
    </row>
    <row r="727" spans="1:1" ht="15.75" customHeight="1">
      <c r="A727" s="43"/>
    </row>
    <row r="728" spans="1:1" ht="15.75" customHeight="1">
      <c r="A728" s="43"/>
    </row>
    <row r="729" spans="1:1" ht="15.75" customHeight="1">
      <c r="A729" s="43"/>
    </row>
    <row r="730" spans="1:1" ht="15.75" customHeight="1">
      <c r="A730" s="43"/>
    </row>
    <row r="731" spans="1:1" ht="15.75" customHeight="1">
      <c r="A731" s="43"/>
    </row>
    <row r="732" spans="1:1" ht="15.75" customHeight="1">
      <c r="A732" s="43"/>
    </row>
    <row r="733" spans="1:1" ht="15.75" customHeight="1">
      <c r="A733" s="43"/>
    </row>
    <row r="734" spans="1:1" ht="15.75" customHeight="1">
      <c r="A734" s="43"/>
    </row>
    <row r="735" spans="1:1" ht="15.75" customHeight="1">
      <c r="A735" s="43"/>
    </row>
    <row r="736" spans="1:1" ht="15.75" customHeight="1">
      <c r="A736" s="43"/>
    </row>
    <row r="737" spans="1:1" ht="15.75" customHeight="1">
      <c r="A737" s="43"/>
    </row>
    <row r="738" spans="1:1" ht="15.75" customHeight="1">
      <c r="A738" s="43"/>
    </row>
    <row r="739" spans="1:1" ht="15.75" customHeight="1">
      <c r="A739" s="43"/>
    </row>
    <row r="740" spans="1:1" ht="15.75" customHeight="1">
      <c r="A740" s="43"/>
    </row>
    <row r="741" spans="1:1" ht="15.75" customHeight="1">
      <c r="A741" s="43"/>
    </row>
    <row r="742" spans="1:1" ht="15.75" customHeight="1">
      <c r="A742" s="43"/>
    </row>
    <row r="743" spans="1:1" ht="15.75" customHeight="1">
      <c r="A743" s="43"/>
    </row>
    <row r="744" spans="1:1" ht="15.75" customHeight="1">
      <c r="A744" s="43"/>
    </row>
    <row r="745" spans="1:1" ht="15.75" customHeight="1">
      <c r="A745" s="43"/>
    </row>
    <row r="746" spans="1:1" ht="15.75" customHeight="1">
      <c r="A746" s="43"/>
    </row>
    <row r="747" spans="1:1" ht="15.75" customHeight="1">
      <c r="A747" s="43"/>
    </row>
    <row r="748" spans="1:1" ht="15.75" customHeight="1">
      <c r="A748" s="43"/>
    </row>
    <row r="749" spans="1:1" ht="15.75" customHeight="1">
      <c r="A749" s="43"/>
    </row>
    <row r="750" spans="1:1" ht="15.75" customHeight="1">
      <c r="A750" s="43"/>
    </row>
    <row r="751" spans="1:1" ht="15.75" customHeight="1">
      <c r="A751" s="43"/>
    </row>
    <row r="752" spans="1:1" ht="15.75" customHeight="1">
      <c r="A752" s="43"/>
    </row>
    <row r="753" spans="1:1" ht="15.75" customHeight="1">
      <c r="A753" s="43"/>
    </row>
    <row r="754" spans="1:1" ht="15.75" customHeight="1">
      <c r="A754" s="43"/>
    </row>
    <row r="755" spans="1:1" ht="15.75" customHeight="1">
      <c r="A755" s="43"/>
    </row>
    <row r="756" spans="1:1" ht="15.75" customHeight="1">
      <c r="A756" s="43"/>
    </row>
    <row r="757" spans="1:1" ht="15.75" customHeight="1">
      <c r="A757" s="43"/>
    </row>
    <row r="758" spans="1:1" ht="15.75" customHeight="1">
      <c r="A758" s="43"/>
    </row>
    <row r="759" spans="1:1" ht="15.75" customHeight="1">
      <c r="A759" s="43"/>
    </row>
    <row r="760" spans="1:1" ht="15.75" customHeight="1">
      <c r="A760" s="43"/>
    </row>
    <row r="761" spans="1:1" ht="15.75" customHeight="1">
      <c r="A761" s="43"/>
    </row>
    <row r="762" spans="1:1" ht="15.75" customHeight="1">
      <c r="A762" s="43"/>
    </row>
    <row r="763" spans="1:1" ht="15.75" customHeight="1">
      <c r="A763" s="43"/>
    </row>
    <row r="764" spans="1:1" ht="15.75" customHeight="1">
      <c r="A764" s="43"/>
    </row>
    <row r="765" spans="1:1" ht="15.75" customHeight="1">
      <c r="A765" s="43"/>
    </row>
    <row r="766" spans="1:1" ht="15.75" customHeight="1">
      <c r="A766" s="43"/>
    </row>
    <row r="767" spans="1:1" ht="15.75" customHeight="1">
      <c r="A767" s="43"/>
    </row>
    <row r="768" spans="1:1" ht="15.75" customHeight="1">
      <c r="A768" s="43"/>
    </row>
    <row r="769" spans="1:1" ht="15.75" customHeight="1">
      <c r="A769" s="43"/>
    </row>
    <row r="770" spans="1:1" ht="15.75" customHeight="1">
      <c r="A770" s="43"/>
    </row>
    <row r="771" spans="1:1" ht="15.75" customHeight="1">
      <c r="A771" s="43"/>
    </row>
    <row r="772" spans="1:1" ht="15.75" customHeight="1">
      <c r="A772" s="43"/>
    </row>
    <row r="773" spans="1:1" ht="15.75" customHeight="1">
      <c r="A773" s="43"/>
    </row>
    <row r="774" spans="1:1" ht="15.75" customHeight="1">
      <c r="A774" s="43"/>
    </row>
    <row r="775" spans="1:1" ht="15.75" customHeight="1">
      <c r="A775" s="43"/>
    </row>
    <row r="776" spans="1:1" ht="15.75" customHeight="1">
      <c r="A776" s="43"/>
    </row>
    <row r="777" spans="1:1" ht="15.75" customHeight="1">
      <c r="A777" s="43"/>
    </row>
    <row r="778" spans="1:1" ht="15.75" customHeight="1">
      <c r="A778" s="43"/>
    </row>
    <row r="779" spans="1:1" ht="15.75" customHeight="1">
      <c r="A779" s="43"/>
    </row>
    <row r="780" spans="1:1" ht="15.75" customHeight="1">
      <c r="A780" s="43"/>
    </row>
    <row r="781" spans="1:1" ht="15.75" customHeight="1">
      <c r="A781" s="43"/>
    </row>
    <row r="782" spans="1:1" ht="15.75" customHeight="1">
      <c r="A782" s="43"/>
    </row>
    <row r="783" spans="1:1" ht="15.75" customHeight="1">
      <c r="A783" s="43"/>
    </row>
    <row r="784" spans="1:1" ht="15.75" customHeight="1">
      <c r="A784" s="43"/>
    </row>
    <row r="785" spans="1:1" ht="15.75" customHeight="1">
      <c r="A785" s="43"/>
    </row>
    <row r="786" spans="1:1" ht="15.75" customHeight="1">
      <c r="A786" s="43"/>
    </row>
    <row r="787" spans="1:1" ht="15.75" customHeight="1">
      <c r="A787" s="43"/>
    </row>
    <row r="788" spans="1:1" ht="15.75" customHeight="1">
      <c r="A788" s="43"/>
    </row>
    <row r="789" spans="1:1" ht="15.75" customHeight="1">
      <c r="A789" s="43"/>
    </row>
    <row r="790" spans="1:1" ht="15.75" customHeight="1">
      <c r="A790" s="43"/>
    </row>
    <row r="791" spans="1:1" ht="15.75" customHeight="1">
      <c r="A791" s="43"/>
    </row>
    <row r="792" spans="1:1" ht="15.75" customHeight="1">
      <c r="A792" s="43"/>
    </row>
    <row r="793" spans="1:1" ht="15.75" customHeight="1">
      <c r="A793" s="43"/>
    </row>
    <row r="794" spans="1:1" ht="15.75" customHeight="1">
      <c r="A794" s="43"/>
    </row>
    <row r="795" spans="1:1" ht="15.75" customHeight="1">
      <c r="A795" s="43"/>
    </row>
    <row r="796" spans="1:1" ht="15.75" customHeight="1">
      <c r="A796" s="43"/>
    </row>
    <row r="797" spans="1:1" ht="15.75" customHeight="1">
      <c r="A797" s="43"/>
    </row>
    <row r="798" spans="1:1" ht="15.75" customHeight="1">
      <c r="A798" s="43"/>
    </row>
    <row r="799" spans="1:1" ht="15.75" customHeight="1">
      <c r="A799" s="43"/>
    </row>
    <row r="800" spans="1:1" ht="15.75" customHeight="1">
      <c r="A800" s="43"/>
    </row>
    <row r="801" spans="1:1" ht="15.75" customHeight="1">
      <c r="A801" s="43"/>
    </row>
    <row r="802" spans="1:1" ht="15.75" customHeight="1">
      <c r="A802" s="43"/>
    </row>
    <row r="803" spans="1:1" ht="15.75" customHeight="1">
      <c r="A803" s="43"/>
    </row>
    <row r="804" spans="1:1" ht="15.75" customHeight="1">
      <c r="A804" s="43"/>
    </row>
    <row r="805" spans="1:1" ht="15.75" customHeight="1">
      <c r="A805" s="43"/>
    </row>
    <row r="806" spans="1:1" ht="15.75" customHeight="1">
      <c r="A806" s="43"/>
    </row>
    <row r="807" spans="1:1" ht="15.75" customHeight="1">
      <c r="A807" s="43"/>
    </row>
    <row r="808" spans="1:1" ht="15.75" customHeight="1">
      <c r="A808" s="43"/>
    </row>
    <row r="809" spans="1:1" ht="15.75" customHeight="1">
      <c r="A809" s="43"/>
    </row>
    <row r="810" spans="1:1" ht="15.75" customHeight="1">
      <c r="A810" s="43"/>
    </row>
    <row r="811" spans="1:1" ht="15.75" customHeight="1">
      <c r="A811" s="43"/>
    </row>
    <row r="812" spans="1:1" ht="15.75" customHeight="1">
      <c r="A812" s="43"/>
    </row>
    <row r="813" spans="1:1" ht="15.75" customHeight="1">
      <c r="A813" s="43"/>
    </row>
    <row r="814" spans="1:1" ht="15.75" customHeight="1">
      <c r="A814" s="43"/>
    </row>
    <row r="815" spans="1:1" ht="15.75" customHeight="1">
      <c r="A815" s="43"/>
    </row>
    <row r="816" spans="1:1" ht="15.75" customHeight="1">
      <c r="A816" s="43"/>
    </row>
    <row r="817" spans="1:1" ht="15.75" customHeight="1">
      <c r="A817" s="43"/>
    </row>
    <row r="818" spans="1:1" ht="15.75" customHeight="1">
      <c r="A818" s="43"/>
    </row>
    <row r="819" spans="1:1" ht="15.75" customHeight="1">
      <c r="A819" s="43"/>
    </row>
    <row r="820" spans="1:1" ht="15.75" customHeight="1">
      <c r="A820" s="43"/>
    </row>
    <row r="821" spans="1:1" ht="15.75" customHeight="1">
      <c r="A821" s="43"/>
    </row>
    <row r="822" spans="1:1" ht="15.75" customHeight="1">
      <c r="A822" s="43"/>
    </row>
    <row r="823" spans="1:1" ht="15.75" customHeight="1">
      <c r="A823" s="43"/>
    </row>
    <row r="824" spans="1:1" ht="15.75" customHeight="1">
      <c r="A824" s="43"/>
    </row>
    <row r="825" spans="1:1" ht="15.75" customHeight="1">
      <c r="A825" s="43"/>
    </row>
    <row r="826" spans="1:1" ht="15.75" customHeight="1">
      <c r="A826" s="43"/>
    </row>
    <row r="827" spans="1:1" ht="15.75" customHeight="1">
      <c r="A827" s="43"/>
    </row>
    <row r="828" spans="1:1" ht="15.75" customHeight="1">
      <c r="A828" s="43"/>
    </row>
    <row r="829" spans="1:1" ht="15.75" customHeight="1">
      <c r="A829" s="43"/>
    </row>
    <row r="830" spans="1:1" ht="15.75" customHeight="1">
      <c r="A830" s="43"/>
    </row>
    <row r="831" spans="1:1" ht="15.75" customHeight="1">
      <c r="A831" s="43"/>
    </row>
    <row r="832" spans="1:1" ht="15.75" customHeight="1">
      <c r="A832" s="43"/>
    </row>
    <row r="833" spans="1:1" ht="15.75" customHeight="1">
      <c r="A833" s="43"/>
    </row>
    <row r="834" spans="1:1" ht="15.75" customHeight="1">
      <c r="A834" s="43"/>
    </row>
    <row r="835" spans="1:1" ht="15.75" customHeight="1">
      <c r="A835" s="43"/>
    </row>
    <row r="836" spans="1:1" ht="15.75" customHeight="1">
      <c r="A836" s="43"/>
    </row>
    <row r="837" spans="1:1" ht="15.75" customHeight="1">
      <c r="A837" s="43"/>
    </row>
    <row r="838" spans="1:1" ht="15.75" customHeight="1">
      <c r="A838" s="43"/>
    </row>
    <row r="839" spans="1:1" ht="15.75" customHeight="1">
      <c r="A839" s="43"/>
    </row>
    <row r="840" spans="1:1" ht="15.75" customHeight="1">
      <c r="A840" s="43"/>
    </row>
    <row r="841" spans="1:1" ht="15.75" customHeight="1">
      <c r="A841" s="43"/>
    </row>
    <row r="842" spans="1:1" ht="15.75" customHeight="1">
      <c r="A842" s="43"/>
    </row>
    <row r="843" spans="1:1" ht="15.75" customHeight="1">
      <c r="A843" s="43"/>
    </row>
    <row r="844" spans="1:1" ht="15.75" customHeight="1">
      <c r="A844" s="43"/>
    </row>
    <row r="845" spans="1:1" ht="15.75" customHeight="1">
      <c r="A845" s="43"/>
    </row>
    <row r="846" spans="1:1" ht="15.75" customHeight="1">
      <c r="A846" s="43"/>
    </row>
    <row r="847" spans="1:1" ht="15.75" customHeight="1">
      <c r="A847" s="43"/>
    </row>
    <row r="848" spans="1:1" ht="15.75" customHeight="1">
      <c r="A848" s="43"/>
    </row>
    <row r="849" spans="1:1" ht="15.75" customHeight="1">
      <c r="A849" s="43"/>
    </row>
    <row r="850" spans="1:1" ht="15.75" customHeight="1">
      <c r="A850" s="43"/>
    </row>
    <row r="851" spans="1:1" ht="15.75" customHeight="1">
      <c r="A851" s="43"/>
    </row>
    <row r="852" spans="1:1" ht="15.75" customHeight="1">
      <c r="A852" s="43"/>
    </row>
    <row r="853" spans="1:1" ht="15.75" customHeight="1">
      <c r="A853" s="43"/>
    </row>
    <row r="854" spans="1:1" ht="15.75" customHeight="1">
      <c r="A854" s="43"/>
    </row>
    <row r="855" spans="1:1" ht="15.75" customHeight="1">
      <c r="A855" s="43"/>
    </row>
    <row r="856" spans="1:1" ht="15.75" customHeight="1">
      <c r="A856" s="43"/>
    </row>
    <row r="857" spans="1:1" ht="15.75" customHeight="1">
      <c r="A857" s="43"/>
    </row>
    <row r="858" spans="1:1" ht="15.75" customHeight="1">
      <c r="A858" s="43"/>
    </row>
    <row r="859" spans="1:1" ht="15.75" customHeight="1">
      <c r="A859" s="43"/>
    </row>
    <row r="860" spans="1:1" ht="15.75" customHeight="1">
      <c r="A860" s="43"/>
    </row>
    <row r="861" spans="1:1" ht="15.75" customHeight="1">
      <c r="A861" s="43"/>
    </row>
    <row r="862" spans="1:1" ht="15.75" customHeight="1">
      <c r="A862" s="43"/>
    </row>
    <row r="863" spans="1:1" ht="15.75" customHeight="1">
      <c r="A863" s="43"/>
    </row>
    <row r="864" spans="1:1" ht="15.75" customHeight="1">
      <c r="A864" s="43"/>
    </row>
    <row r="865" spans="1:1" ht="15.75" customHeight="1">
      <c r="A865" s="43"/>
    </row>
    <row r="866" spans="1:1" ht="15.75" customHeight="1">
      <c r="A866" s="43"/>
    </row>
    <row r="867" spans="1:1" ht="15.75" customHeight="1">
      <c r="A867" s="43"/>
    </row>
    <row r="868" spans="1:1" ht="15.75" customHeight="1">
      <c r="A868" s="43"/>
    </row>
    <row r="869" spans="1:1" ht="15.75" customHeight="1">
      <c r="A869" s="43"/>
    </row>
    <row r="870" spans="1:1" ht="15.75" customHeight="1">
      <c r="A870" s="43"/>
    </row>
    <row r="871" spans="1:1" ht="15.75" customHeight="1">
      <c r="A871" s="43"/>
    </row>
    <row r="872" spans="1:1" ht="15.75" customHeight="1">
      <c r="A872" s="43"/>
    </row>
    <row r="873" spans="1:1" ht="15.75" customHeight="1">
      <c r="A873" s="43"/>
    </row>
    <row r="874" spans="1:1" ht="15.75" customHeight="1">
      <c r="A874" s="43"/>
    </row>
    <row r="875" spans="1:1" ht="15.75" customHeight="1">
      <c r="A875" s="43"/>
    </row>
    <row r="876" spans="1:1" ht="15.75" customHeight="1">
      <c r="A876" s="43"/>
    </row>
    <row r="877" spans="1:1" ht="15.75" customHeight="1">
      <c r="A877" s="43"/>
    </row>
    <row r="878" spans="1:1" ht="15.75" customHeight="1">
      <c r="A878" s="43"/>
    </row>
    <row r="879" spans="1:1" ht="15.75" customHeight="1">
      <c r="A879" s="43"/>
    </row>
    <row r="880" spans="1:1" ht="15.75" customHeight="1">
      <c r="A880" s="43"/>
    </row>
    <row r="881" spans="1:1" ht="15.75" customHeight="1">
      <c r="A881" s="43"/>
    </row>
    <row r="882" spans="1:1" ht="15.75" customHeight="1">
      <c r="A882" s="43"/>
    </row>
    <row r="883" spans="1:1" ht="15.75" customHeight="1">
      <c r="A883" s="43"/>
    </row>
    <row r="884" spans="1:1" ht="15.75" customHeight="1">
      <c r="A884" s="43"/>
    </row>
    <row r="885" spans="1:1" ht="15.75" customHeight="1">
      <c r="A885" s="43"/>
    </row>
    <row r="886" spans="1:1" ht="15.75" customHeight="1">
      <c r="A886" s="43"/>
    </row>
    <row r="887" spans="1:1" ht="15.75" customHeight="1">
      <c r="A887" s="43"/>
    </row>
    <row r="888" spans="1:1" ht="15.75" customHeight="1">
      <c r="A888" s="43"/>
    </row>
    <row r="889" spans="1:1" ht="15.75" customHeight="1">
      <c r="A889" s="43"/>
    </row>
    <row r="890" spans="1:1" ht="15.75" customHeight="1">
      <c r="A890" s="43"/>
    </row>
    <row r="891" spans="1:1" ht="15.75" customHeight="1">
      <c r="A891" s="43"/>
    </row>
    <row r="892" spans="1:1" ht="15.75" customHeight="1">
      <c r="A892" s="43"/>
    </row>
    <row r="893" spans="1:1" ht="15.75" customHeight="1">
      <c r="A893" s="43"/>
    </row>
    <row r="894" spans="1:1" ht="15.75" customHeight="1">
      <c r="A894" s="43"/>
    </row>
    <row r="895" spans="1:1" ht="15.75" customHeight="1">
      <c r="A895" s="43"/>
    </row>
    <row r="896" spans="1:1" ht="15.75" customHeight="1">
      <c r="A896" s="43"/>
    </row>
    <row r="897" spans="1:1" ht="15.75" customHeight="1">
      <c r="A897" s="43"/>
    </row>
    <row r="898" spans="1:1" ht="15.75" customHeight="1">
      <c r="A898" s="43"/>
    </row>
    <row r="899" spans="1:1" ht="15.75" customHeight="1">
      <c r="A899" s="43"/>
    </row>
    <row r="900" spans="1:1" ht="15.75" customHeight="1">
      <c r="A900" s="43"/>
    </row>
    <row r="901" spans="1:1" ht="15.75" customHeight="1">
      <c r="A901" s="43"/>
    </row>
    <row r="902" spans="1:1" ht="15.75" customHeight="1">
      <c r="A902" s="43"/>
    </row>
    <row r="903" spans="1:1" ht="15.75" customHeight="1">
      <c r="A903" s="43"/>
    </row>
    <row r="904" spans="1:1" ht="15.75" customHeight="1">
      <c r="A904" s="43"/>
    </row>
    <row r="905" spans="1:1" ht="15.75" customHeight="1">
      <c r="A905" s="43"/>
    </row>
    <row r="906" spans="1:1" ht="15.75" customHeight="1">
      <c r="A906" s="43"/>
    </row>
    <row r="907" spans="1:1" ht="15.75" customHeight="1">
      <c r="A907" s="43"/>
    </row>
    <row r="908" spans="1:1" ht="15.75" customHeight="1">
      <c r="A908" s="43"/>
    </row>
    <row r="909" spans="1:1" ht="15.75" customHeight="1">
      <c r="A909" s="43"/>
    </row>
    <row r="910" spans="1:1" ht="15.75" customHeight="1">
      <c r="A910" s="43"/>
    </row>
    <row r="911" spans="1:1" ht="15.75" customHeight="1">
      <c r="A911" s="43"/>
    </row>
    <row r="912" spans="1:1" ht="15.75" customHeight="1">
      <c r="A912" s="43"/>
    </row>
    <row r="913" spans="1:1" ht="15.75" customHeight="1">
      <c r="A913" s="43"/>
    </row>
    <row r="914" spans="1:1" ht="15.75" customHeight="1">
      <c r="A914" s="43"/>
    </row>
    <row r="915" spans="1:1" ht="15.75" customHeight="1">
      <c r="A915" s="43"/>
    </row>
    <row r="916" spans="1:1" ht="15.75" customHeight="1">
      <c r="A916" s="43"/>
    </row>
    <row r="917" spans="1:1" ht="15.75" customHeight="1">
      <c r="A917" s="43"/>
    </row>
    <row r="918" spans="1:1" ht="15.75" customHeight="1">
      <c r="A918" s="43"/>
    </row>
    <row r="919" spans="1:1" ht="15.75" customHeight="1">
      <c r="A919" s="43"/>
    </row>
    <row r="920" spans="1:1" ht="15.75" customHeight="1">
      <c r="A920" s="43"/>
    </row>
    <row r="921" spans="1:1" ht="15.75" customHeight="1">
      <c r="A921" s="43"/>
    </row>
    <row r="922" spans="1:1" ht="15.75" customHeight="1">
      <c r="A922" s="43"/>
    </row>
    <row r="923" spans="1:1" ht="15.75" customHeight="1">
      <c r="A923" s="43"/>
    </row>
    <row r="924" spans="1:1" ht="15.75" customHeight="1">
      <c r="A924" s="43"/>
    </row>
    <row r="925" spans="1:1" ht="15.75" customHeight="1">
      <c r="A925" s="43"/>
    </row>
    <row r="926" spans="1:1" ht="15.75" customHeight="1">
      <c r="A926" s="43"/>
    </row>
    <row r="927" spans="1:1" ht="15.75" customHeight="1">
      <c r="A927" s="43"/>
    </row>
    <row r="928" spans="1:1" ht="15.75" customHeight="1">
      <c r="A928" s="43"/>
    </row>
    <row r="929" spans="1:1" ht="15.75" customHeight="1">
      <c r="A929" s="43"/>
    </row>
    <row r="930" spans="1:1" ht="15.75" customHeight="1">
      <c r="A930" s="43"/>
    </row>
    <row r="931" spans="1:1" ht="15.75" customHeight="1">
      <c r="A931" s="43"/>
    </row>
    <row r="932" spans="1:1" ht="15.75" customHeight="1">
      <c r="A932" s="43"/>
    </row>
    <row r="933" spans="1:1" ht="15.75" customHeight="1">
      <c r="A933" s="43"/>
    </row>
    <row r="934" spans="1:1" ht="15.75" customHeight="1">
      <c r="A934" s="43"/>
    </row>
    <row r="935" spans="1:1" ht="15.75" customHeight="1">
      <c r="A935" s="43"/>
    </row>
    <row r="936" spans="1:1" ht="15.75" customHeight="1">
      <c r="A936" s="43"/>
    </row>
    <row r="937" spans="1:1" ht="15.75" customHeight="1">
      <c r="A937" s="43"/>
    </row>
    <row r="938" spans="1:1" ht="15.75" customHeight="1">
      <c r="A938" s="43"/>
    </row>
    <row r="939" spans="1:1" ht="15.75" customHeight="1">
      <c r="A939" s="43"/>
    </row>
    <row r="940" spans="1:1" ht="15.75" customHeight="1">
      <c r="A940" s="43"/>
    </row>
    <row r="941" spans="1:1" ht="15.75" customHeight="1">
      <c r="A941" s="43"/>
    </row>
    <row r="942" spans="1:1" ht="15.75" customHeight="1">
      <c r="A942" s="43"/>
    </row>
    <row r="943" spans="1:1" ht="15.75" customHeight="1">
      <c r="A943" s="43"/>
    </row>
    <row r="944" spans="1:1" ht="15.75" customHeight="1">
      <c r="A944" s="43"/>
    </row>
    <row r="945" spans="1:1" ht="15.75" customHeight="1">
      <c r="A945" s="43"/>
    </row>
    <row r="946" spans="1:1" ht="15.75" customHeight="1">
      <c r="A946" s="43"/>
    </row>
    <row r="947" spans="1:1" ht="15.75" customHeight="1">
      <c r="A947" s="43"/>
    </row>
    <row r="948" spans="1:1" ht="15.75" customHeight="1">
      <c r="A948" s="43"/>
    </row>
    <row r="949" spans="1:1" ht="15.75" customHeight="1">
      <c r="A949" s="43"/>
    </row>
    <row r="950" spans="1:1" ht="15.75" customHeight="1">
      <c r="A950" s="43"/>
    </row>
    <row r="951" spans="1:1" ht="15.75" customHeight="1">
      <c r="A951" s="43"/>
    </row>
    <row r="952" spans="1:1" ht="15.75" customHeight="1">
      <c r="A952" s="43"/>
    </row>
    <row r="953" spans="1:1" ht="15.75" customHeight="1">
      <c r="A953" s="43"/>
    </row>
    <row r="954" spans="1:1" ht="15.75" customHeight="1">
      <c r="A954" s="43"/>
    </row>
    <row r="955" spans="1:1" ht="15.75" customHeight="1">
      <c r="A955" s="43"/>
    </row>
    <row r="956" spans="1:1" ht="15.75" customHeight="1">
      <c r="A956" s="43"/>
    </row>
    <row r="957" spans="1:1" ht="15.75" customHeight="1">
      <c r="A957" s="43"/>
    </row>
    <row r="958" spans="1:1" ht="15.75" customHeight="1">
      <c r="A958" s="43"/>
    </row>
    <row r="959" spans="1:1" ht="15.75" customHeight="1">
      <c r="A959" s="43"/>
    </row>
    <row r="960" spans="1:1" ht="15.75" customHeight="1">
      <c r="A960" s="43"/>
    </row>
    <row r="961" spans="1:1" ht="15.75" customHeight="1">
      <c r="A961" s="43"/>
    </row>
    <row r="962" spans="1:1" ht="15.75" customHeight="1">
      <c r="A962" s="43"/>
    </row>
    <row r="963" spans="1:1" ht="15.75" customHeight="1">
      <c r="A963" s="43"/>
    </row>
    <row r="964" spans="1:1" ht="15.75" customHeight="1">
      <c r="A964" s="43"/>
    </row>
    <row r="965" spans="1:1" ht="15.75" customHeight="1">
      <c r="A965" s="43"/>
    </row>
    <row r="966" spans="1:1" ht="15.75" customHeight="1">
      <c r="A966" s="43"/>
    </row>
    <row r="967" spans="1:1" ht="15.75" customHeight="1">
      <c r="A967" s="43"/>
    </row>
    <row r="968" spans="1:1" ht="15.75" customHeight="1">
      <c r="A968" s="43"/>
    </row>
    <row r="969" spans="1:1" ht="15.75" customHeight="1">
      <c r="A969" s="43"/>
    </row>
    <row r="970" spans="1:1" ht="15.75" customHeight="1">
      <c r="A970" s="43"/>
    </row>
    <row r="971" spans="1:1" ht="15.75" customHeight="1">
      <c r="A971" s="43"/>
    </row>
    <row r="972" spans="1:1" ht="15.75" customHeight="1">
      <c r="A972" s="43"/>
    </row>
    <row r="973" spans="1:1" ht="15.75" customHeight="1">
      <c r="A973" s="43"/>
    </row>
    <row r="974" spans="1:1" ht="15.75" customHeight="1">
      <c r="A974" s="43"/>
    </row>
    <row r="975" spans="1:1" ht="15.75" customHeight="1">
      <c r="A975" s="43"/>
    </row>
    <row r="976" spans="1:1" ht="15.75" customHeight="1">
      <c r="A976" s="43"/>
    </row>
    <row r="977" spans="1:1" ht="15.75" customHeight="1">
      <c r="A977" s="43"/>
    </row>
    <row r="978" spans="1:1" ht="15.75" customHeight="1">
      <c r="A978" s="43"/>
    </row>
    <row r="979" spans="1:1" ht="15.75" customHeight="1">
      <c r="A979" s="43"/>
    </row>
    <row r="980" spans="1:1" ht="15.75" customHeight="1">
      <c r="A980" s="43"/>
    </row>
    <row r="981" spans="1:1" ht="15.75" customHeight="1">
      <c r="A981" s="43"/>
    </row>
    <row r="982" spans="1:1" ht="15.75" customHeight="1">
      <c r="A982" s="43"/>
    </row>
    <row r="983" spans="1:1" ht="15.75" customHeight="1">
      <c r="A983" s="43"/>
    </row>
    <row r="984" spans="1:1" ht="15.75" customHeight="1">
      <c r="A984" s="43"/>
    </row>
    <row r="985" spans="1:1" ht="15.75" customHeight="1">
      <c r="A985" s="43"/>
    </row>
    <row r="986" spans="1:1" ht="15.75" customHeight="1">
      <c r="A986" s="43"/>
    </row>
    <row r="987" spans="1:1" ht="15.75" customHeight="1">
      <c r="A987" s="43"/>
    </row>
    <row r="988" spans="1:1" ht="15.75" customHeight="1">
      <c r="A988" s="43"/>
    </row>
    <row r="989" spans="1:1" ht="15.75" customHeight="1">
      <c r="A989" s="43"/>
    </row>
    <row r="990" spans="1:1" ht="15.75" customHeight="1">
      <c r="A990" s="43"/>
    </row>
    <row r="991" spans="1:1" ht="15.75" customHeight="1">
      <c r="A991" s="43"/>
    </row>
    <row r="992" spans="1:1" ht="15.75" customHeight="1">
      <c r="A992" s="43"/>
    </row>
    <row r="993" spans="1:1" ht="15.75" customHeight="1">
      <c r="A993" s="43"/>
    </row>
    <row r="994" spans="1:1" ht="15.75" customHeight="1">
      <c r="A994" s="43"/>
    </row>
    <row r="995" spans="1:1" ht="15.75" customHeight="1">
      <c r="A995" s="43"/>
    </row>
    <row r="996" spans="1:1" ht="15.75" customHeight="1">
      <c r="A996" s="43"/>
    </row>
    <row r="997" spans="1:1" ht="15.75" customHeight="1">
      <c r="A997" s="43"/>
    </row>
    <row r="998" spans="1:1" ht="15.75" customHeight="1">
      <c r="A998" s="43"/>
    </row>
    <row r="999" spans="1:1" ht="15.75" customHeight="1">
      <c r="A999" s="43"/>
    </row>
    <row r="1000" spans="1:1" ht="15.75" customHeight="1">
      <c r="A1000" s="43"/>
    </row>
  </sheetData>
  <pageMargins left="0.7" right="0.7" top="0.75" bottom="0.75" header="0" footer="0"/>
  <pageSetup orientation="landscape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C1000"/>
  <sheetViews>
    <sheetView workbookViewId="0"/>
  </sheetViews>
  <sheetFormatPr defaultColWidth="12.5703125" defaultRowHeight="15" customHeight="1"/>
  <cols>
    <col min="1" max="1" width="32.42578125" customWidth="1"/>
    <col min="2" max="26" width="11" customWidth="1"/>
  </cols>
  <sheetData>
    <row r="1" spans="1:3" ht="15.75" customHeight="1">
      <c r="A1" s="35" t="s">
        <v>46</v>
      </c>
      <c r="B1" s="36" t="s">
        <v>37</v>
      </c>
      <c r="C1" s="36" t="s">
        <v>38</v>
      </c>
    </row>
    <row r="2" spans="1:3" ht="15.75" customHeight="1">
      <c r="A2" s="23" t="s">
        <v>63</v>
      </c>
      <c r="B2" s="45">
        <v>100</v>
      </c>
      <c r="C2" s="45">
        <f>100*100/100</f>
        <v>100</v>
      </c>
    </row>
    <row r="3" spans="1:3" ht="15.75" customHeight="1">
      <c r="A3" s="23" t="s">
        <v>64</v>
      </c>
      <c r="B3" s="46">
        <f>31*100/31</f>
        <v>100</v>
      </c>
      <c r="C3" s="47">
        <f>12*100/61</f>
        <v>19.672131147540984</v>
      </c>
    </row>
    <row r="4" spans="1:3" ht="15.75" customHeight="1">
      <c r="A4" s="23" t="s">
        <v>55</v>
      </c>
      <c r="B4" s="46">
        <f>28*100/28</f>
        <v>100</v>
      </c>
      <c r="C4" s="45">
        <f>8*100/8</f>
        <v>100</v>
      </c>
    </row>
    <row r="5" spans="1:3" ht="15.75" customHeight="1">
      <c r="A5" s="48" t="s">
        <v>61</v>
      </c>
      <c r="B5" s="49">
        <f t="shared" ref="B5:C5" si="0">AVERAGE(B2:B4)</f>
        <v>100</v>
      </c>
      <c r="C5" s="49">
        <f t="shared" si="0"/>
        <v>73.224043715847003</v>
      </c>
    </row>
    <row r="6" spans="1:3" ht="15.75" customHeight="1"/>
    <row r="7" spans="1:3" ht="15.75" customHeight="1"/>
    <row r="8" spans="1:3" ht="15.75" customHeight="1"/>
    <row r="9" spans="1:3" ht="15.75" customHeight="1"/>
    <row r="10" spans="1:3" ht="15.75" customHeight="1"/>
    <row r="11" spans="1:3" ht="15.75" customHeight="1"/>
    <row r="12" spans="1:3" ht="15.75" customHeight="1"/>
    <row r="13" spans="1:3" ht="15.75" customHeight="1"/>
    <row r="14" spans="1:3" ht="15.75" customHeight="1"/>
    <row r="15" spans="1:3" ht="15.75" customHeight="1"/>
    <row r="16" spans="1:3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conditionalFormatting sqref="A5:A1000 A1">
    <cfRule type="colorScale" priority="1">
      <colorScale>
        <cfvo type="min"/>
        <cfvo type="max"/>
        <color rgb="FF57BB8A"/>
        <color rgb="FFFFFFFF"/>
      </colorScale>
    </cfRule>
  </conditionalFormatting>
  <conditionalFormatting sqref="A5:A1000 A1">
    <cfRule type="colorScale" priority="2">
      <colorScale>
        <cfvo type="min"/>
        <cfvo type="max"/>
        <color rgb="FF57BB8A"/>
        <color rgb="FFFFFFFF"/>
      </colorScale>
    </cfRule>
  </conditionalFormatting>
  <pageMargins left="0.7" right="0.7" top="0.75" bottom="0.75" header="0" footer="0"/>
  <pageSetup orientation="landscape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1000"/>
  <sheetViews>
    <sheetView workbookViewId="0"/>
  </sheetViews>
  <sheetFormatPr defaultColWidth="12.5703125" defaultRowHeight="15" customHeight="1"/>
  <cols>
    <col min="1" max="1" width="42.42578125" customWidth="1"/>
    <col min="2" max="2" width="13.42578125" customWidth="1"/>
    <col min="3" max="26" width="11" customWidth="1"/>
  </cols>
  <sheetData>
    <row r="1" spans="1:2" ht="15.75" customHeight="1">
      <c r="A1" s="50" t="s">
        <v>65</v>
      </c>
      <c r="B1" s="40">
        <f>31*100/75</f>
        <v>41.333333333333336</v>
      </c>
    </row>
    <row r="2" spans="1:2" ht="15.75" customHeight="1">
      <c r="A2" s="50" t="s">
        <v>66</v>
      </c>
      <c r="B2" s="40">
        <f>6*100/30</f>
        <v>20</v>
      </c>
    </row>
    <row r="3" spans="1:2" ht="15.75" customHeight="1">
      <c r="A3" s="37" t="s">
        <v>67</v>
      </c>
      <c r="B3" s="40">
        <f>96*100/150</f>
        <v>64</v>
      </c>
    </row>
    <row r="4" spans="1:2" ht="15.75" customHeight="1">
      <c r="A4" s="51" t="s">
        <v>61</v>
      </c>
      <c r="B4" s="49">
        <f>AVERAGE(B1:B3)</f>
        <v>41.777777777777779</v>
      </c>
    </row>
    <row r="5" spans="1:2" ht="15.75" customHeight="1"/>
    <row r="6" spans="1:2" ht="15.75" customHeight="1"/>
    <row r="7" spans="1:2" ht="15.75" customHeight="1"/>
    <row r="8" spans="1:2" ht="15.75" customHeight="1"/>
    <row r="9" spans="1:2" ht="15.75" customHeight="1"/>
    <row r="10" spans="1:2" ht="15.75" customHeight="1"/>
    <row r="11" spans="1:2" ht="15.75" customHeight="1"/>
    <row r="12" spans="1:2" ht="15.75" customHeight="1"/>
    <row r="13" spans="1:2" ht="15.75" customHeight="1"/>
    <row r="14" spans="1:2" ht="15.75" customHeight="1"/>
    <row r="15" spans="1:2" ht="15.75" customHeight="1"/>
    <row r="16" spans="1:2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FFFF"/>
    <outlinePr summaryBelow="0" summaryRight="0"/>
    <pageSetUpPr fitToPage="1"/>
  </sheetPr>
  <dimension ref="A1:M1000"/>
  <sheetViews>
    <sheetView workbookViewId="0">
      <pane xSplit="1" ySplit="4" topLeftCell="B11" activePane="bottomRight" state="frozen"/>
      <selection pane="topRight" activeCell="B1" sqref="B1"/>
      <selection pane="bottomLeft" activeCell="A5" sqref="A5"/>
      <selection pane="bottomRight" activeCell="P19" sqref="P19"/>
    </sheetView>
  </sheetViews>
  <sheetFormatPr defaultColWidth="12.5703125" defaultRowHeight="15" customHeight="1"/>
  <cols>
    <col min="1" max="1" width="19.28515625" customWidth="1"/>
    <col min="2" max="2" width="7.42578125" customWidth="1"/>
    <col min="3" max="3" width="11.28515625" customWidth="1"/>
    <col min="4" max="4" width="20.28515625" customWidth="1"/>
    <col min="5" max="6" width="11" customWidth="1"/>
    <col min="7" max="7" width="18" customWidth="1"/>
    <col min="8" max="11" width="11.42578125" customWidth="1"/>
    <col min="12" max="12" width="11" customWidth="1"/>
    <col min="13" max="13" width="18.85546875" customWidth="1"/>
    <col min="14" max="26" width="11" customWidth="1"/>
  </cols>
  <sheetData>
    <row r="1" spans="1:13" ht="15.75" customHeight="1">
      <c r="A1" s="1">
        <v>10</v>
      </c>
      <c r="B1" s="126" t="s">
        <v>68</v>
      </c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3" ht="32.25" customHeight="1">
      <c r="A2" s="1"/>
      <c r="B2" s="127" t="s">
        <v>69</v>
      </c>
      <c r="C2" s="128"/>
      <c r="D2" s="129"/>
      <c r="E2" s="126" t="s">
        <v>70</v>
      </c>
      <c r="F2" s="122"/>
      <c r="G2" s="123"/>
      <c r="H2" s="126" t="s">
        <v>71</v>
      </c>
      <c r="I2" s="122"/>
      <c r="J2" s="122"/>
      <c r="K2" s="122"/>
      <c r="L2" s="130" t="s">
        <v>1</v>
      </c>
      <c r="M2" s="53"/>
    </row>
    <row r="3" spans="1:13" ht="147.75" customHeight="1">
      <c r="A3" s="1"/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  <c r="G3" s="1" t="s">
        <v>74</v>
      </c>
      <c r="H3" s="1" t="s">
        <v>77</v>
      </c>
      <c r="I3" s="1" t="s">
        <v>78</v>
      </c>
      <c r="J3" s="1" t="s">
        <v>79</v>
      </c>
      <c r="K3" s="52" t="s">
        <v>80</v>
      </c>
      <c r="L3" s="131"/>
      <c r="M3" s="1" t="s">
        <v>3</v>
      </c>
    </row>
    <row r="4" spans="1:13" ht="18.75" customHeight="1">
      <c r="A4" s="4"/>
      <c r="B4" s="4"/>
      <c r="C4" s="4"/>
      <c r="D4" s="4"/>
      <c r="E4" s="4" t="s">
        <v>81</v>
      </c>
      <c r="F4" s="4"/>
      <c r="G4" s="4"/>
      <c r="H4" s="4"/>
      <c r="I4" s="4"/>
      <c r="J4" s="4"/>
      <c r="K4" s="54"/>
      <c r="L4" s="55"/>
      <c r="M4" s="53"/>
    </row>
    <row r="5" spans="1:13" ht="22.5" customHeight="1">
      <c r="A5" s="4" t="s">
        <v>21</v>
      </c>
      <c r="B5" s="4">
        <f>'Исполнение МЗ Школы'!B14</f>
        <v>100</v>
      </c>
      <c r="C5" s="4"/>
      <c r="D5" s="4"/>
      <c r="E5" s="56">
        <v>0</v>
      </c>
      <c r="F5" s="4"/>
      <c r="G5" s="4"/>
      <c r="H5" s="57" t="s">
        <v>82</v>
      </c>
      <c r="I5" s="58"/>
      <c r="J5" s="58"/>
      <c r="K5" s="59"/>
      <c r="L5" s="55">
        <f>B5</f>
        <v>100</v>
      </c>
      <c r="M5" s="60">
        <v>20</v>
      </c>
    </row>
    <row r="6" spans="1:13" ht="22.5" customHeight="1">
      <c r="A6" s="4" t="s">
        <v>22</v>
      </c>
      <c r="B6" s="4">
        <f>'Исполнение МЗ Школы'!C14</f>
        <v>99.202587519025883</v>
      </c>
      <c r="C6" s="4"/>
      <c r="D6" s="4"/>
      <c r="E6" s="56">
        <v>0</v>
      </c>
      <c r="F6" s="4"/>
      <c r="G6" s="4"/>
      <c r="H6" s="57" t="s">
        <v>82</v>
      </c>
      <c r="I6" s="56"/>
      <c r="J6" s="56"/>
      <c r="K6" s="61"/>
      <c r="L6" s="55">
        <f t="shared" ref="L6:L14" si="0">B6</f>
        <v>99.202587519025883</v>
      </c>
      <c r="M6" s="60">
        <v>20</v>
      </c>
    </row>
    <row r="7" spans="1:13" ht="22.5" customHeight="1">
      <c r="A7" s="4" t="s">
        <v>23</v>
      </c>
      <c r="B7" s="4">
        <f>'Исполнение МЗ Школы'!D14</f>
        <v>98.333333333333329</v>
      </c>
      <c r="C7" s="4"/>
      <c r="D7" s="4">
        <v>100</v>
      </c>
      <c r="E7" s="56">
        <v>0</v>
      </c>
      <c r="F7" s="4"/>
      <c r="G7" s="56">
        <v>0</v>
      </c>
      <c r="H7" s="57" t="s">
        <v>82</v>
      </c>
      <c r="I7" s="56"/>
      <c r="J7" s="62"/>
      <c r="K7" s="61"/>
      <c r="L7" s="55">
        <f t="shared" si="0"/>
        <v>98.333333333333329</v>
      </c>
      <c r="M7" s="60">
        <v>20</v>
      </c>
    </row>
    <row r="8" spans="1:13" ht="22.5" customHeight="1">
      <c r="A8" s="4" t="s">
        <v>24</v>
      </c>
      <c r="B8" s="4">
        <f>'Исполнение МЗ Школы'!E14</f>
        <v>100</v>
      </c>
      <c r="C8" s="4"/>
      <c r="D8" s="4"/>
      <c r="E8" s="56">
        <v>0</v>
      </c>
      <c r="F8" s="56">
        <v>0</v>
      </c>
      <c r="G8" s="4"/>
      <c r="H8" s="4">
        <v>0</v>
      </c>
      <c r="I8" s="56">
        <v>0</v>
      </c>
      <c r="J8" s="56"/>
      <c r="K8" s="61"/>
      <c r="L8" s="55">
        <f t="shared" si="0"/>
        <v>100</v>
      </c>
      <c r="M8" s="60">
        <v>20</v>
      </c>
    </row>
    <row r="9" spans="1:13" ht="23.25" customHeight="1">
      <c r="A9" s="4" t="s">
        <v>25</v>
      </c>
      <c r="B9" s="4">
        <f>'Исполнение МЗ Школы'!F14</f>
        <v>99.641577060931894</v>
      </c>
      <c r="C9" s="4"/>
      <c r="D9" s="4">
        <v>101.7</v>
      </c>
      <c r="E9" s="63">
        <v>0</v>
      </c>
      <c r="F9" s="4"/>
      <c r="G9" s="56">
        <v>0</v>
      </c>
      <c r="H9" s="57" t="s">
        <v>82</v>
      </c>
      <c r="I9" s="56"/>
      <c r="J9" s="56"/>
      <c r="K9" s="61"/>
      <c r="L9" s="55">
        <f t="shared" si="0"/>
        <v>99.641577060931894</v>
      </c>
      <c r="M9" s="60">
        <v>20</v>
      </c>
    </row>
    <row r="10" spans="1:13" ht="22.5" customHeight="1">
      <c r="A10" s="4" t="s">
        <v>26</v>
      </c>
      <c r="B10" s="4">
        <f>'Исполнение МЗ Школы'!G14</f>
        <v>100</v>
      </c>
      <c r="C10" s="4"/>
      <c r="D10" s="4"/>
      <c r="E10" s="56">
        <v>0</v>
      </c>
      <c r="F10" s="56">
        <v>0</v>
      </c>
      <c r="G10" s="4"/>
      <c r="H10" s="4">
        <v>0</v>
      </c>
      <c r="I10" s="56">
        <v>0</v>
      </c>
      <c r="J10" s="56"/>
      <c r="K10" s="61"/>
      <c r="L10" s="55">
        <f t="shared" si="0"/>
        <v>100</v>
      </c>
      <c r="M10" s="60">
        <v>20</v>
      </c>
    </row>
    <row r="11" spans="1:13" ht="22.5" customHeight="1">
      <c r="A11" s="4" t="s">
        <v>27</v>
      </c>
      <c r="B11" s="4">
        <f>'Исполнение МЗ Школы'!H14</f>
        <v>100</v>
      </c>
      <c r="C11" s="4"/>
      <c r="D11" s="4"/>
      <c r="E11" s="56">
        <v>0</v>
      </c>
      <c r="F11" s="56">
        <v>0</v>
      </c>
      <c r="G11" s="4"/>
      <c r="H11" s="57" t="s">
        <v>82</v>
      </c>
      <c r="I11" s="56"/>
      <c r="J11" s="4" t="s">
        <v>82</v>
      </c>
      <c r="K11" s="61"/>
      <c r="L11" s="55">
        <f t="shared" si="0"/>
        <v>100</v>
      </c>
      <c r="M11" s="60">
        <v>20</v>
      </c>
    </row>
    <row r="12" spans="1:13" ht="22.5" customHeight="1">
      <c r="A12" s="4" t="s">
        <v>28</v>
      </c>
      <c r="B12" s="4">
        <f>'Исполнение МЗ Школы'!I14</f>
        <v>99.561403508771932</v>
      </c>
      <c r="C12" s="4"/>
      <c r="D12" s="4"/>
      <c r="E12" s="56">
        <v>0</v>
      </c>
      <c r="F12" s="56">
        <v>0</v>
      </c>
      <c r="G12" s="4"/>
      <c r="H12" s="57" t="s">
        <v>82</v>
      </c>
      <c r="I12" s="56"/>
      <c r="J12" s="56"/>
      <c r="K12" s="61"/>
      <c r="L12" s="55">
        <f t="shared" si="0"/>
        <v>99.561403508771932</v>
      </c>
      <c r="M12" s="60">
        <v>20</v>
      </c>
    </row>
    <row r="13" spans="1:13" ht="22.5" customHeight="1">
      <c r="A13" s="4" t="s">
        <v>29</v>
      </c>
      <c r="B13" s="4">
        <f>'Исполнение МЗ Школы'!J14</f>
        <v>100</v>
      </c>
      <c r="C13" s="4"/>
      <c r="D13" s="4"/>
      <c r="E13" s="56">
        <v>0</v>
      </c>
      <c r="F13" s="56">
        <v>0</v>
      </c>
      <c r="G13" s="4"/>
      <c r="H13" s="57" t="s">
        <v>82</v>
      </c>
      <c r="I13" s="56"/>
      <c r="J13" s="56"/>
      <c r="K13" s="61"/>
      <c r="L13" s="55">
        <f t="shared" si="0"/>
        <v>100</v>
      </c>
      <c r="M13" s="60">
        <v>20</v>
      </c>
    </row>
    <row r="14" spans="1:13" ht="22.5" customHeight="1">
      <c r="A14" s="4" t="s">
        <v>30</v>
      </c>
      <c r="B14" s="4">
        <f>'Исполнение МЗ Школы'!K14</f>
        <v>99.781897491821155</v>
      </c>
      <c r="C14" s="4"/>
      <c r="D14" s="4"/>
      <c r="E14" s="56">
        <v>0</v>
      </c>
      <c r="F14" s="56">
        <v>0</v>
      </c>
      <c r="G14" s="4"/>
      <c r="H14" s="57" t="s">
        <v>82</v>
      </c>
      <c r="I14" s="56"/>
      <c r="J14" s="4" t="s">
        <v>82</v>
      </c>
      <c r="K14" s="61" t="s">
        <v>82</v>
      </c>
      <c r="L14" s="55">
        <f t="shared" si="0"/>
        <v>99.781897491821155</v>
      </c>
      <c r="M14" s="60">
        <v>20</v>
      </c>
    </row>
    <row r="15" spans="1:13" ht="22.5" customHeight="1">
      <c r="A15" s="4" t="s">
        <v>31</v>
      </c>
      <c r="B15" s="4"/>
      <c r="C15" s="4">
        <f>'Исполнение МЗ ДОО'!B5</f>
        <v>100</v>
      </c>
      <c r="D15" s="4"/>
      <c r="E15" s="4"/>
      <c r="F15" s="56">
        <v>0</v>
      </c>
      <c r="G15" s="4"/>
      <c r="H15" s="4"/>
      <c r="I15" s="4"/>
      <c r="J15" s="4"/>
      <c r="K15" s="54"/>
      <c r="L15" s="55">
        <f>C15</f>
        <v>100</v>
      </c>
      <c r="M15" s="60">
        <v>20</v>
      </c>
    </row>
    <row r="16" spans="1:13" ht="22.5" customHeight="1">
      <c r="A16" s="4" t="s">
        <v>32</v>
      </c>
      <c r="B16" s="4"/>
      <c r="C16" s="4">
        <f>'Исполнение МЗ ДОО'!C5</f>
        <v>99.061032863849775</v>
      </c>
      <c r="D16" s="4"/>
      <c r="E16" s="4"/>
      <c r="F16" s="56">
        <v>0</v>
      </c>
      <c r="G16" s="4"/>
      <c r="H16" s="4"/>
      <c r="I16" s="4"/>
      <c r="J16" s="4"/>
      <c r="K16" s="54"/>
      <c r="L16" s="55">
        <f t="shared" ref="L16:L20" si="1">C16</f>
        <v>99.061032863849775</v>
      </c>
      <c r="M16" s="60">
        <v>20</v>
      </c>
    </row>
    <row r="17" spans="1:13" ht="22.5" customHeight="1">
      <c r="A17" s="4" t="s">
        <v>33</v>
      </c>
      <c r="B17" s="4"/>
      <c r="C17" s="4">
        <f>'Исполнение МЗ ДОО'!D5</f>
        <v>100</v>
      </c>
      <c r="D17" s="4"/>
      <c r="E17" s="4"/>
      <c r="F17" s="56">
        <v>0</v>
      </c>
      <c r="G17" s="4"/>
      <c r="H17" s="4"/>
      <c r="I17" s="4"/>
      <c r="J17" s="4"/>
      <c r="K17" s="54"/>
      <c r="L17" s="55">
        <f t="shared" si="1"/>
        <v>100</v>
      </c>
      <c r="M17" s="60">
        <v>20</v>
      </c>
    </row>
    <row r="18" spans="1:13" ht="22.5" customHeight="1">
      <c r="A18" s="4" t="s">
        <v>34</v>
      </c>
      <c r="B18" s="4"/>
      <c r="C18" s="4">
        <f>'Исполнение МЗ ДОО'!E5</f>
        <v>100</v>
      </c>
      <c r="D18" s="4"/>
      <c r="E18" s="4"/>
      <c r="F18" s="56">
        <v>0</v>
      </c>
      <c r="G18" s="4"/>
      <c r="H18" s="4"/>
      <c r="I18" s="4"/>
      <c r="J18" s="4"/>
      <c r="K18" s="54"/>
      <c r="L18" s="55">
        <f t="shared" si="1"/>
        <v>100</v>
      </c>
      <c r="M18" s="60">
        <v>20</v>
      </c>
    </row>
    <row r="19" spans="1:13" ht="22.5" customHeight="1">
      <c r="A19" s="4" t="s">
        <v>35</v>
      </c>
      <c r="B19" s="4"/>
      <c r="C19" s="4">
        <f>'Исполнение МЗ ДОО'!F5</f>
        <v>100</v>
      </c>
      <c r="D19" s="4"/>
      <c r="E19" s="4"/>
      <c r="F19" s="56">
        <v>0</v>
      </c>
      <c r="G19" s="4"/>
      <c r="H19" s="4"/>
      <c r="I19" s="4"/>
      <c r="J19" s="4"/>
      <c r="K19" s="54"/>
      <c r="L19" s="55">
        <f t="shared" si="1"/>
        <v>100</v>
      </c>
      <c r="M19" s="60">
        <v>20</v>
      </c>
    </row>
    <row r="20" spans="1:13" ht="22.5" customHeight="1">
      <c r="A20" s="4" t="s">
        <v>36</v>
      </c>
      <c r="B20" s="4"/>
      <c r="C20" s="57">
        <f>'Исполнение МЗ ДОО'!G5</f>
        <v>100</v>
      </c>
      <c r="D20" s="4"/>
      <c r="E20" s="4"/>
      <c r="F20" s="56">
        <v>0</v>
      </c>
      <c r="G20" s="4"/>
      <c r="H20" s="4"/>
      <c r="I20" s="4"/>
      <c r="J20" s="4"/>
      <c r="K20" s="54"/>
      <c r="L20" s="55">
        <f t="shared" si="1"/>
        <v>100</v>
      </c>
      <c r="M20" s="60">
        <v>20</v>
      </c>
    </row>
    <row r="21" spans="1:13" ht="22.5" customHeight="1">
      <c r="A21" s="4" t="s">
        <v>37</v>
      </c>
      <c r="B21" s="4"/>
      <c r="C21" s="4"/>
      <c r="D21" s="4">
        <f>'Исполнение МЗ УДО'!B5</f>
        <v>100</v>
      </c>
      <c r="E21" s="64"/>
      <c r="F21" s="64"/>
      <c r="G21" s="56">
        <v>0</v>
      </c>
      <c r="H21" s="57" t="s">
        <v>82</v>
      </c>
      <c r="I21" s="56"/>
      <c r="J21" s="56"/>
      <c r="K21" s="61"/>
      <c r="L21" s="55">
        <f>D21</f>
        <v>100</v>
      </c>
      <c r="M21" s="60">
        <v>20</v>
      </c>
    </row>
    <row r="22" spans="1:13" ht="22.5" customHeight="1">
      <c r="A22" s="4" t="s">
        <v>38</v>
      </c>
      <c r="B22" s="4"/>
      <c r="C22" s="4"/>
      <c r="D22" s="4">
        <f>'Исполнение МЗ УДО'!C5</f>
        <v>73.224043715847003</v>
      </c>
      <c r="E22" s="64"/>
      <c r="F22" s="64"/>
      <c r="G22" s="56">
        <v>0</v>
      </c>
      <c r="H22" s="57" t="s">
        <v>82</v>
      </c>
      <c r="I22" s="56"/>
      <c r="J22" s="4"/>
      <c r="K22" s="61"/>
      <c r="L22" s="55">
        <f t="shared" ref="L22:L23" si="2">D22</f>
        <v>73.224043715847003</v>
      </c>
      <c r="M22" s="60">
        <v>0</v>
      </c>
    </row>
    <row r="23" spans="1:13" ht="22.5" customHeight="1">
      <c r="A23" s="4" t="s">
        <v>39</v>
      </c>
      <c r="B23" s="4"/>
      <c r="C23" s="4"/>
      <c r="D23" s="4">
        <f>'Исполнение МЗ ИМЦ'!B4</f>
        <v>41.777777777777779</v>
      </c>
      <c r="E23" s="4"/>
      <c r="F23" s="4"/>
      <c r="G23" s="56">
        <v>0</v>
      </c>
      <c r="H23" s="4"/>
      <c r="I23" s="4"/>
      <c r="J23" s="4"/>
      <c r="K23" s="54"/>
      <c r="L23" s="55">
        <f t="shared" si="2"/>
        <v>41.777777777777779</v>
      </c>
      <c r="M23" s="60">
        <v>0</v>
      </c>
    </row>
    <row r="24" spans="1:13" ht="22.5" customHeight="1">
      <c r="A24" s="14"/>
      <c r="I24" s="14"/>
      <c r="J24" s="14"/>
      <c r="K24" s="14"/>
      <c r="L24" s="55"/>
    </row>
    <row r="25" spans="1:13" ht="15.75" customHeight="1">
      <c r="A25" s="14"/>
      <c r="I25" s="14"/>
      <c r="J25" s="14"/>
      <c r="K25" s="14"/>
    </row>
    <row r="26" spans="1:13" ht="15.75" customHeight="1">
      <c r="A26" s="14"/>
      <c r="I26" s="14"/>
      <c r="J26" s="14"/>
      <c r="K26" s="14"/>
    </row>
    <row r="27" spans="1:13" ht="15.75" customHeight="1">
      <c r="A27" s="14"/>
      <c r="I27" s="14"/>
      <c r="J27" s="14"/>
      <c r="K27" s="14"/>
    </row>
    <row r="28" spans="1:13" ht="15.75" customHeight="1">
      <c r="A28" s="14"/>
      <c r="I28" s="14"/>
      <c r="J28" s="14"/>
      <c r="K28" s="14"/>
    </row>
    <row r="29" spans="1:13" ht="15.75" customHeight="1">
      <c r="A29" s="14"/>
      <c r="I29" s="14"/>
      <c r="J29" s="14"/>
      <c r="K29" s="14"/>
    </row>
    <row r="30" spans="1:13" ht="15.75" customHeight="1">
      <c r="A30" s="14"/>
      <c r="I30" s="14"/>
      <c r="J30" s="14"/>
      <c r="K30" s="14"/>
    </row>
    <row r="31" spans="1:13" ht="15.75" customHeight="1">
      <c r="A31" s="14"/>
      <c r="I31" s="14"/>
      <c r="J31" s="14"/>
      <c r="K31" s="14"/>
    </row>
    <row r="32" spans="1:13" ht="15.75" customHeight="1">
      <c r="A32" s="14"/>
      <c r="I32" s="14"/>
      <c r="J32" s="14"/>
      <c r="K32" s="14"/>
    </row>
    <row r="33" spans="1:11" ht="15.75" customHeight="1">
      <c r="A33" s="14"/>
      <c r="I33" s="14"/>
      <c r="J33" s="14"/>
      <c r="K33" s="14"/>
    </row>
    <row r="34" spans="1:11" ht="15.75" customHeight="1">
      <c r="A34" s="14"/>
      <c r="I34" s="14"/>
      <c r="J34" s="14"/>
      <c r="K34" s="14"/>
    </row>
    <row r="35" spans="1:11" ht="15.75" customHeight="1">
      <c r="A35" s="14"/>
      <c r="I35" s="14"/>
      <c r="J35" s="14"/>
      <c r="K35" s="14"/>
    </row>
    <row r="36" spans="1:11" ht="15.75" customHeight="1">
      <c r="A36" s="14"/>
      <c r="I36" s="14"/>
      <c r="J36" s="14"/>
      <c r="K36" s="14"/>
    </row>
    <row r="37" spans="1:11" ht="15.75" customHeight="1">
      <c r="A37" s="14"/>
      <c r="I37" s="14"/>
      <c r="J37" s="14"/>
      <c r="K37" s="14"/>
    </row>
    <row r="38" spans="1:11" ht="15.75" customHeight="1">
      <c r="A38" s="14"/>
      <c r="I38" s="14"/>
      <c r="J38" s="14"/>
      <c r="K38" s="14"/>
    </row>
    <row r="39" spans="1:11" ht="15.75" customHeight="1">
      <c r="A39" s="14"/>
      <c r="I39" s="14"/>
      <c r="J39" s="14"/>
      <c r="K39" s="14"/>
    </row>
    <row r="40" spans="1:11" ht="15.75" customHeight="1">
      <c r="A40" s="14"/>
      <c r="I40" s="14"/>
      <c r="J40" s="14"/>
      <c r="K40" s="14"/>
    </row>
    <row r="41" spans="1:11" ht="15.75" customHeight="1">
      <c r="A41" s="14"/>
      <c r="I41" s="14"/>
      <c r="J41" s="14"/>
      <c r="K41" s="14"/>
    </row>
    <row r="42" spans="1:11" ht="15.75" customHeight="1">
      <c r="A42" s="14"/>
      <c r="I42" s="14"/>
      <c r="J42" s="14"/>
      <c r="K42" s="14"/>
    </row>
    <row r="43" spans="1:11" ht="15.75" customHeight="1">
      <c r="A43" s="14"/>
      <c r="I43" s="14"/>
      <c r="J43" s="14"/>
      <c r="K43" s="14"/>
    </row>
    <row r="44" spans="1:11" ht="15.75" customHeight="1">
      <c r="A44" s="14"/>
      <c r="I44" s="14"/>
      <c r="J44" s="14"/>
      <c r="K44" s="14"/>
    </row>
    <row r="45" spans="1:11" ht="15.75" customHeight="1">
      <c r="A45" s="14"/>
      <c r="I45" s="14"/>
      <c r="J45" s="14"/>
      <c r="K45" s="14"/>
    </row>
    <row r="46" spans="1:11" ht="15.75" customHeight="1">
      <c r="A46" s="14"/>
      <c r="I46" s="14"/>
      <c r="J46" s="14"/>
      <c r="K46" s="14"/>
    </row>
    <row r="47" spans="1:11" ht="15.75" customHeight="1">
      <c r="A47" s="14"/>
      <c r="I47" s="14"/>
      <c r="J47" s="14"/>
      <c r="K47" s="14"/>
    </row>
    <row r="48" spans="1:11" ht="15.75" customHeight="1">
      <c r="A48" s="14"/>
      <c r="I48" s="14"/>
      <c r="J48" s="14"/>
      <c r="K48" s="14"/>
    </row>
    <row r="49" spans="1:11" ht="15.75" customHeight="1">
      <c r="A49" s="14"/>
      <c r="I49" s="14"/>
      <c r="J49" s="14"/>
      <c r="K49" s="14"/>
    </row>
    <row r="50" spans="1:11" ht="15.75" customHeight="1">
      <c r="A50" s="14"/>
      <c r="I50" s="14"/>
      <c r="J50" s="14"/>
      <c r="K50" s="14"/>
    </row>
    <row r="51" spans="1:11" ht="15.75" customHeight="1">
      <c r="A51" s="14"/>
      <c r="I51" s="14"/>
      <c r="J51" s="14"/>
      <c r="K51" s="14"/>
    </row>
    <row r="52" spans="1:11" ht="15.75" customHeight="1">
      <c r="A52" s="14"/>
      <c r="I52" s="14"/>
      <c r="J52" s="14"/>
      <c r="K52" s="14"/>
    </row>
    <row r="53" spans="1:11" ht="15.75" customHeight="1">
      <c r="A53" s="14"/>
      <c r="I53" s="14"/>
      <c r="J53" s="14"/>
      <c r="K53" s="14"/>
    </row>
    <row r="54" spans="1:11" ht="15.75" customHeight="1">
      <c r="A54" s="14"/>
      <c r="I54" s="14"/>
      <c r="J54" s="14"/>
      <c r="K54" s="14"/>
    </row>
    <row r="55" spans="1:11" ht="15.75" customHeight="1">
      <c r="A55" s="14"/>
      <c r="I55" s="14"/>
      <c r="J55" s="14"/>
      <c r="K55" s="14"/>
    </row>
    <row r="56" spans="1:11" ht="15.75" customHeight="1">
      <c r="A56" s="14"/>
      <c r="I56" s="14"/>
      <c r="J56" s="14"/>
      <c r="K56" s="14"/>
    </row>
    <row r="57" spans="1:11" ht="15.75" customHeight="1">
      <c r="A57" s="14"/>
      <c r="I57" s="14"/>
      <c r="J57" s="14"/>
      <c r="K57" s="14"/>
    </row>
    <row r="58" spans="1:11" ht="15.75" customHeight="1">
      <c r="A58" s="14"/>
      <c r="I58" s="14"/>
      <c r="J58" s="14"/>
      <c r="K58" s="14"/>
    </row>
    <row r="59" spans="1:11" ht="15.75" customHeight="1">
      <c r="A59" s="14"/>
      <c r="I59" s="14"/>
      <c r="J59" s="14"/>
      <c r="K59" s="14"/>
    </row>
    <row r="60" spans="1:11" ht="15.75" customHeight="1">
      <c r="A60" s="14"/>
      <c r="I60" s="14"/>
      <c r="J60" s="14"/>
      <c r="K60" s="14"/>
    </row>
    <row r="61" spans="1:11" ht="15.75" customHeight="1">
      <c r="A61" s="14"/>
      <c r="I61" s="14"/>
      <c r="J61" s="14"/>
      <c r="K61" s="14"/>
    </row>
    <row r="62" spans="1:11" ht="15.75" customHeight="1">
      <c r="A62" s="14"/>
      <c r="I62" s="14"/>
      <c r="J62" s="14"/>
      <c r="K62" s="14"/>
    </row>
    <row r="63" spans="1:11" ht="15.75" customHeight="1">
      <c r="A63" s="14"/>
      <c r="I63" s="14"/>
      <c r="J63" s="14"/>
      <c r="K63" s="14"/>
    </row>
    <row r="64" spans="1:11" ht="15.75" customHeight="1">
      <c r="A64" s="14"/>
      <c r="I64" s="14"/>
      <c r="J64" s="14"/>
      <c r="K64" s="14"/>
    </row>
    <row r="65" spans="1:11" ht="15.75" customHeight="1">
      <c r="A65" s="14"/>
      <c r="I65" s="14"/>
      <c r="J65" s="14"/>
      <c r="K65" s="14"/>
    </row>
    <row r="66" spans="1:11" ht="15.75" customHeight="1">
      <c r="A66" s="14"/>
      <c r="I66" s="14"/>
      <c r="J66" s="14"/>
      <c r="K66" s="14"/>
    </row>
    <row r="67" spans="1:11" ht="15.75" customHeight="1">
      <c r="A67" s="14"/>
      <c r="I67" s="14"/>
      <c r="J67" s="14"/>
      <c r="K67" s="14"/>
    </row>
    <row r="68" spans="1:11" ht="15.75" customHeight="1">
      <c r="A68" s="14"/>
      <c r="I68" s="14"/>
      <c r="J68" s="14"/>
      <c r="K68" s="14"/>
    </row>
    <row r="69" spans="1:11" ht="15.75" customHeight="1">
      <c r="A69" s="14"/>
      <c r="I69" s="14"/>
      <c r="J69" s="14"/>
      <c r="K69" s="14"/>
    </row>
    <row r="70" spans="1:11" ht="15.75" customHeight="1">
      <c r="A70" s="14"/>
      <c r="I70" s="14"/>
      <c r="J70" s="14"/>
      <c r="K70" s="14"/>
    </row>
    <row r="71" spans="1:11" ht="15.75" customHeight="1">
      <c r="A71" s="14"/>
      <c r="I71" s="14"/>
      <c r="J71" s="14"/>
      <c r="K71" s="14"/>
    </row>
    <row r="72" spans="1:11" ht="15.75" customHeight="1">
      <c r="A72" s="14"/>
      <c r="I72" s="14"/>
      <c r="J72" s="14"/>
      <c r="K72" s="14"/>
    </row>
    <row r="73" spans="1:11" ht="15.75" customHeight="1">
      <c r="A73" s="14"/>
      <c r="I73" s="14"/>
      <c r="J73" s="14"/>
      <c r="K73" s="14"/>
    </row>
    <row r="74" spans="1:11" ht="15.75" customHeight="1">
      <c r="A74" s="14"/>
      <c r="I74" s="14"/>
      <c r="J74" s="14"/>
      <c r="K74" s="14"/>
    </row>
    <row r="75" spans="1:11" ht="15.75" customHeight="1">
      <c r="A75" s="14"/>
      <c r="I75" s="14"/>
      <c r="J75" s="14"/>
      <c r="K75" s="14"/>
    </row>
    <row r="76" spans="1:11" ht="15.75" customHeight="1">
      <c r="A76" s="14"/>
      <c r="I76" s="14"/>
      <c r="J76" s="14"/>
      <c r="K76" s="14"/>
    </row>
    <row r="77" spans="1:11" ht="15.75" customHeight="1">
      <c r="A77" s="14"/>
      <c r="I77" s="14"/>
      <c r="J77" s="14"/>
      <c r="K77" s="14"/>
    </row>
    <row r="78" spans="1:11" ht="15.75" customHeight="1">
      <c r="A78" s="14"/>
      <c r="I78" s="14"/>
      <c r="J78" s="14"/>
      <c r="K78" s="14"/>
    </row>
    <row r="79" spans="1:11" ht="15.75" customHeight="1">
      <c r="A79" s="14"/>
      <c r="I79" s="14"/>
      <c r="J79" s="14"/>
      <c r="K79" s="14"/>
    </row>
    <row r="80" spans="1:11" ht="15.75" customHeight="1">
      <c r="A80" s="14"/>
      <c r="I80" s="14"/>
      <c r="J80" s="14"/>
      <c r="K80" s="14"/>
    </row>
    <row r="81" spans="1:11" ht="15.75" customHeight="1">
      <c r="A81" s="14"/>
      <c r="I81" s="14"/>
      <c r="J81" s="14"/>
      <c r="K81" s="14"/>
    </row>
    <row r="82" spans="1:11" ht="15.75" customHeight="1">
      <c r="A82" s="14"/>
      <c r="I82" s="14"/>
      <c r="J82" s="14"/>
      <c r="K82" s="14"/>
    </row>
    <row r="83" spans="1:11" ht="15.75" customHeight="1">
      <c r="A83" s="14"/>
      <c r="I83" s="14"/>
      <c r="J83" s="14"/>
      <c r="K83" s="14"/>
    </row>
    <row r="84" spans="1:11" ht="15.75" customHeight="1">
      <c r="A84" s="14"/>
      <c r="I84" s="14"/>
      <c r="J84" s="14"/>
      <c r="K84" s="14"/>
    </row>
    <row r="85" spans="1:11" ht="15.75" customHeight="1">
      <c r="A85" s="14"/>
      <c r="I85" s="14"/>
      <c r="J85" s="14"/>
      <c r="K85" s="14"/>
    </row>
    <row r="86" spans="1:11" ht="15.75" customHeight="1">
      <c r="A86" s="14"/>
      <c r="I86" s="14"/>
      <c r="J86" s="14"/>
      <c r="K86" s="14"/>
    </row>
    <row r="87" spans="1:11" ht="15.75" customHeight="1">
      <c r="A87" s="14"/>
      <c r="I87" s="14"/>
      <c r="J87" s="14"/>
      <c r="K87" s="14"/>
    </row>
    <row r="88" spans="1:11" ht="15.75" customHeight="1">
      <c r="A88" s="14"/>
      <c r="I88" s="14"/>
      <c r="J88" s="14"/>
      <c r="K88" s="14"/>
    </row>
    <row r="89" spans="1:11" ht="15.75" customHeight="1">
      <c r="A89" s="14"/>
      <c r="I89" s="14"/>
      <c r="J89" s="14"/>
      <c r="K89" s="14"/>
    </row>
    <row r="90" spans="1:11" ht="15.75" customHeight="1">
      <c r="A90" s="14"/>
      <c r="I90" s="14"/>
      <c r="J90" s="14"/>
      <c r="K90" s="14"/>
    </row>
    <row r="91" spans="1:11" ht="15.75" customHeight="1">
      <c r="A91" s="14"/>
      <c r="I91" s="14"/>
      <c r="J91" s="14"/>
      <c r="K91" s="14"/>
    </row>
    <row r="92" spans="1:11" ht="15.75" customHeight="1">
      <c r="A92" s="14"/>
      <c r="I92" s="14"/>
      <c r="J92" s="14"/>
      <c r="K92" s="14"/>
    </row>
    <row r="93" spans="1:11" ht="15.75" customHeight="1">
      <c r="A93" s="14"/>
      <c r="I93" s="14"/>
      <c r="J93" s="14"/>
      <c r="K93" s="14"/>
    </row>
    <row r="94" spans="1:11" ht="15.75" customHeight="1">
      <c r="A94" s="14"/>
      <c r="I94" s="14"/>
      <c r="J94" s="14"/>
      <c r="K94" s="14"/>
    </row>
    <row r="95" spans="1:11" ht="15.75" customHeight="1">
      <c r="A95" s="14"/>
      <c r="I95" s="14"/>
      <c r="J95" s="14"/>
      <c r="K95" s="14"/>
    </row>
    <row r="96" spans="1:11" ht="15.75" customHeight="1">
      <c r="A96" s="14"/>
      <c r="I96" s="14"/>
      <c r="J96" s="14"/>
      <c r="K96" s="14"/>
    </row>
    <row r="97" spans="1:11" ht="15.75" customHeight="1">
      <c r="A97" s="14"/>
      <c r="I97" s="14"/>
      <c r="J97" s="14"/>
      <c r="K97" s="14"/>
    </row>
    <row r="98" spans="1:11" ht="15.75" customHeight="1">
      <c r="A98" s="14"/>
      <c r="I98" s="14"/>
      <c r="J98" s="14"/>
      <c r="K98" s="14"/>
    </row>
    <row r="99" spans="1:11" ht="15.75" customHeight="1">
      <c r="A99" s="14"/>
      <c r="I99" s="14"/>
      <c r="J99" s="14"/>
      <c r="K99" s="14"/>
    </row>
    <row r="100" spans="1:11" ht="15.75" customHeight="1">
      <c r="A100" s="14"/>
      <c r="I100" s="14"/>
      <c r="J100" s="14"/>
      <c r="K100" s="14"/>
    </row>
    <row r="101" spans="1:11" ht="15.75" customHeight="1">
      <c r="A101" s="14"/>
      <c r="I101" s="14"/>
      <c r="J101" s="14"/>
      <c r="K101" s="14"/>
    </row>
    <row r="102" spans="1:11" ht="15.75" customHeight="1">
      <c r="A102" s="14"/>
      <c r="I102" s="14"/>
      <c r="J102" s="14"/>
      <c r="K102" s="14"/>
    </row>
    <row r="103" spans="1:11" ht="15.75" customHeight="1">
      <c r="A103" s="14"/>
      <c r="I103" s="14"/>
      <c r="J103" s="14"/>
      <c r="K103" s="14"/>
    </row>
    <row r="104" spans="1:11" ht="15.75" customHeight="1">
      <c r="A104" s="14"/>
      <c r="I104" s="14"/>
      <c r="J104" s="14"/>
      <c r="K104" s="14"/>
    </row>
    <row r="105" spans="1:11" ht="15.75" customHeight="1">
      <c r="A105" s="14"/>
      <c r="I105" s="14"/>
      <c r="J105" s="14"/>
      <c r="K105" s="14"/>
    </row>
    <row r="106" spans="1:11" ht="15.75" customHeight="1">
      <c r="A106" s="14"/>
      <c r="I106" s="14"/>
      <c r="J106" s="14"/>
      <c r="K106" s="14"/>
    </row>
    <row r="107" spans="1:11" ht="15.75" customHeight="1">
      <c r="A107" s="14"/>
      <c r="I107" s="14"/>
      <c r="J107" s="14"/>
      <c r="K107" s="14"/>
    </row>
    <row r="108" spans="1:11" ht="15.75" customHeight="1">
      <c r="A108" s="14"/>
      <c r="I108" s="14"/>
      <c r="J108" s="14"/>
      <c r="K108" s="14"/>
    </row>
    <row r="109" spans="1:11" ht="15.75" customHeight="1">
      <c r="A109" s="14"/>
      <c r="I109" s="14"/>
      <c r="J109" s="14"/>
      <c r="K109" s="14"/>
    </row>
    <row r="110" spans="1:11" ht="15.75" customHeight="1">
      <c r="A110" s="14"/>
      <c r="I110" s="14"/>
      <c r="J110" s="14"/>
      <c r="K110" s="14"/>
    </row>
    <row r="111" spans="1:11" ht="15.75" customHeight="1">
      <c r="A111" s="14"/>
      <c r="I111" s="14"/>
      <c r="J111" s="14"/>
      <c r="K111" s="14"/>
    </row>
    <row r="112" spans="1:11" ht="15.75" customHeight="1">
      <c r="A112" s="14"/>
      <c r="I112" s="14"/>
      <c r="J112" s="14"/>
      <c r="K112" s="14"/>
    </row>
    <row r="113" spans="1:11" ht="15.75" customHeight="1">
      <c r="A113" s="14"/>
      <c r="I113" s="14"/>
      <c r="J113" s="14"/>
      <c r="K113" s="14"/>
    </row>
    <row r="114" spans="1:11" ht="15.75" customHeight="1">
      <c r="A114" s="14"/>
      <c r="I114" s="14"/>
      <c r="J114" s="14"/>
      <c r="K114" s="14"/>
    </row>
    <row r="115" spans="1:11" ht="15.75" customHeight="1">
      <c r="A115" s="14"/>
      <c r="I115" s="14"/>
      <c r="J115" s="14"/>
      <c r="K115" s="14"/>
    </row>
    <row r="116" spans="1:11" ht="15.75" customHeight="1">
      <c r="A116" s="14"/>
      <c r="I116" s="14"/>
      <c r="J116" s="14"/>
      <c r="K116" s="14"/>
    </row>
    <row r="117" spans="1:11" ht="15.75" customHeight="1">
      <c r="A117" s="14"/>
      <c r="I117" s="14"/>
      <c r="J117" s="14"/>
      <c r="K117" s="14"/>
    </row>
    <row r="118" spans="1:11" ht="15.75" customHeight="1">
      <c r="A118" s="14"/>
      <c r="I118" s="14"/>
      <c r="J118" s="14"/>
      <c r="K118" s="14"/>
    </row>
    <row r="119" spans="1:11" ht="15.75" customHeight="1">
      <c r="A119" s="14"/>
      <c r="I119" s="14"/>
      <c r="J119" s="14"/>
      <c r="K119" s="14"/>
    </row>
    <row r="120" spans="1:11" ht="15.75" customHeight="1">
      <c r="A120" s="14"/>
      <c r="I120" s="14"/>
      <c r="J120" s="14"/>
      <c r="K120" s="14"/>
    </row>
    <row r="121" spans="1:11" ht="15.75" customHeight="1">
      <c r="A121" s="14"/>
      <c r="I121" s="14"/>
      <c r="J121" s="14"/>
      <c r="K121" s="14"/>
    </row>
    <row r="122" spans="1:11" ht="15.75" customHeight="1">
      <c r="A122" s="14"/>
      <c r="I122" s="14"/>
      <c r="J122" s="14"/>
      <c r="K122" s="14"/>
    </row>
    <row r="123" spans="1:11" ht="15.75" customHeight="1">
      <c r="A123" s="14"/>
      <c r="I123" s="14"/>
      <c r="J123" s="14"/>
      <c r="K123" s="14"/>
    </row>
    <row r="124" spans="1:11" ht="15.75" customHeight="1">
      <c r="A124" s="14"/>
      <c r="I124" s="14"/>
      <c r="J124" s="14"/>
      <c r="K124" s="14"/>
    </row>
    <row r="125" spans="1:11" ht="15.75" customHeight="1">
      <c r="A125" s="14"/>
      <c r="I125" s="14"/>
      <c r="J125" s="14"/>
      <c r="K125" s="14"/>
    </row>
    <row r="126" spans="1:11" ht="15.75" customHeight="1">
      <c r="A126" s="14"/>
      <c r="I126" s="14"/>
      <c r="J126" s="14"/>
      <c r="K126" s="14"/>
    </row>
    <row r="127" spans="1:11" ht="15.75" customHeight="1">
      <c r="A127" s="14"/>
      <c r="I127" s="14"/>
      <c r="J127" s="14"/>
      <c r="K127" s="14"/>
    </row>
    <row r="128" spans="1:11" ht="15.75" customHeight="1">
      <c r="A128" s="14"/>
      <c r="I128" s="14"/>
      <c r="J128" s="14"/>
      <c r="K128" s="14"/>
    </row>
    <row r="129" spans="1:11" ht="15.75" customHeight="1">
      <c r="A129" s="14"/>
      <c r="I129" s="14"/>
      <c r="J129" s="14"/>
      <c r="K129" s="14"/>
    </row>
    <row r="130" spans="1:11" ht="15.75" customHeight="1">
      <c r="A130" s="14"/>
      <c r="I130" s="14"/>
      <c r="J130" s="14"/>
      <c r="K130" s="14"/>
    </row>
    <row r="131" spans="1:11" ht="15.75" customHeight="1">
      <c r="A131" s="14"/>
      <c r="I131" s="14"/>
      <c r="J131" s="14"/>
      <c r="K131" s="14"/>
    </row>
    <row r="132" spans="1:11" ht="15.75" customHeight="1">
      <c r="A132" s="14"/>
      <c r="I132" s="14"/>
      <c r="J132" s="14"/>
      <c r="K132" s="14"/>
    </row>
    <row r="133" spans="1:11" ht="15.75" customHeight="1">
      <c r="A133" s="14"/>
      <c r="I133" s="14"/>
      <c r="J133" s="14"/>
      <c r="K133" s="14"/>
    </row>
    <row r="134" spans="1:11" ht="15.75" customHeight="1">
      <c r="A134" s="14"/>
      <c r="I134" s="14"/>
      <c r="J134" s="14"/>
      <c r="K134" s="14"/>
    </row>
    <row r="135" spans="1:11" ht="15.75" customHeight="1">
      <c r="A135" s="14"/>
      <c r="I135" s="14"/>
      <c r="J135" s="14"/>
      <c r="K135" s="14"/>
    </row>
    <row r="136" spans="1:11" ht="15.75" customHeight="1">
      <c r="A136" s="14"/>
      <c r="I136" s="14"/>
      <c r="J136" s="14"/>
      <c r="K136" s="14"/>
    </row>
    <row r="137" spans="1:11" ht="15.75" customHeight="1">
      <c r="A137" s="14"/>
      <c r="I137" s="14"/>
      <c r="J137" s="14"/>
      <c r="K137" s="14"/>
    </row>
    <row r="138" spans="1:11" ht="15.75" customHeight="1">
      <c r="A138" s="14"/>
      <c r="I138" s="14"/>
      <c r="J138" s="14"/>
      <c r="K138" s="14"/>
    </row>
    <row r="139" spans="1:11" ht="15.75" customHeight="1">
      <c r="A139" s="14"/>
      <c r="I139" s="14"/>
      <c r="J139" s="14"/>
      <c r="K139" s="14"/>
    </row>
    <row r="140" spans="1:11" ht="15.75" customHeight="1">
      <c r="A140" s="14"/>
      <c r="I140" s="14"/>
      <c r="J140" s="14"/>
      <c r="K140" s="14"/>
    </row>
    <row r="141" spans="1:11" ht="15.75" customHeight="1">
      <c r="A141" s="14"/>
      <c r="I141" s="14"/>
      <c r="J141" s="14"/>
      <c r="K141" s="14"/>
    </row>
    <row r="142" spans="1:11" ht="15.75" customHeight="1">
      <c r="A142" s="14"/>
      <c r="I142" s="14"/>
      <c r="J142" s="14"/>
      <c r="K142" s="14"/>
    </row>
    <row r="143" spans="1:11" ht="15.75" customHeight="1">
      <c r="A143" s="14"/>
      <c r="I143" s="14"/>
      <c r="J143" s="14"/>
      <c r="K143" s="14"/>
    </row>
    <row r="144" spans="1:11" ht="15.75" customHeight="1">
      <c r="A144" s="14"/>
      <c r="I144" s="14"/>
      <c r="J144" s="14"/>
      <c r="K144" s="14"/>
    </row>
    <row r="145" spans="1:11" ht="15.75" customHeight="1">
      <c r="A145" s="14"/>
      <c r="I145" s="14"/>
      <c r="J145" s="14"/>
      <c r="K145" s="14"/>
    </row>
    <row r="146" spans="1:11" ht="15.75" customHeight="1">
      <c r="A146" s="14"/>
      <c r="I146" s="14"/>
      <c r="J146" s="14"/>
      <c r="K146" s="14"/>
    </row>
    <row r="147" spans="1:11" ht="15.75" customHeight="1">
      <c r="A147" s="14"/>
      <c r="I147" s="14"/>
      <c r="J147" s="14"/>
      <c r="K147" s="14"/>
    </row>
    <row r="148" spans="1:11" ht="15.75" customHeight="1">
      <c r="A148" s="14"/>
      <c r="I148" s="14"/>
      <c r="J148" s="14"/>
      <c r="K148" s="14"/>
    </row>
    <row r="149" spans="1:11" ht="15.75" customHeight="1">
      <c r="A149" s="14"/>
      <c r="I149" s="14"/>
      <c r="J149" s="14"/>
      <c r="K149" s="14"/>
    </row>
    <row r="150" spans="1:11" ht="15.75" customHeight="1">
      <c r="A150" s="14"/>
      <c r="I150" s="14"/>
      <c r="J150" s="14"/>
      <c r="K150" s="14"/>
    </row>
    <row r="151" spans="1:11" ht="15.75" customHeight="1">
      <c r="A151" s="14"/>
      <c r="I151" s="14"/>
      <c r="J151" s="14"/>
      <c r="K151" s="14"/>
    </row>
    <row r="152" spans="1:11" ht="15.75" customHeight="1">
      <c r="A152" s="14"/>
      <c r="I152" s="14"/>
      <c r="J152" s="14"/>
      <c r="K152" s="14"/>
    </row>
    <row r="153" spans="1:11" ht="15.75" customHeight="1">
      <c r="A153" s="14"/>
      <c r="I153" s="14"/>
      <c r="J153" s="14"/>
      <c r="K153" s="14"/>
    </row>
    <row r="154" spans="1:11" ht="15.75" customHeight="1">
      <c r="A154" s="14"/>
      <c r="I154" s="14"/>
      <c r="J154" s="14"/>
      <c r="K154" s="14"/>
    </row>
    <row r="155" spans="1:11" ht="15.75" customHeight="1">
      <c r="A155" s="14"/>
      <c r="I155" s="14"/>
      <c r="J155" s="14"/>
      <c r="K155" s="14"/>
    </row>
    <row r="156" spans="1:11" ht="15.75" customHeight="1">
      <c r="A156" s="14"/>
      <c r="I156" s="14"/>
      <c r="J156" s="14"/>
      <c r="K156" s="14"/>
    </row>
    <row r="157" spans="1:11" ht="15.75" customHeight="1">
      <c r="A157" s="14"/>
      <c r="I157" s="14"/>
      <c r="J157" s="14"/>
      <c r="K157" s="14"/>
    </row>
    <row r="158" spans="1:11" ht="15.75" customHeight="1">
      <c r="A158" s="14"/>
      <c r="I158" s="14"/>
      <c r="J158" s="14"/>
      <c r="K158" s="14"/>
    </row>
    <row r="159" spans="1:11" ht="15.75" customHeight="1">
      <c r="A159" s="14"/>
      <c r="I159" s="14"/>
      <c r="J159" s="14"/>
      <c r="K159" s="14"/>
    </row>
    <row r="160" spans="1:11" ht="15.75" customHeight="1">
      <c r="A160" s="14"/>
      <c r="I160" s="14"/>
      <c r="J160" s="14"/>
      <c r="K160" s="14"/>
    </row>
    <row r="161" spans="1:11" ht="15.75" customHeight="1">
      <c r="A161" s="14"/>
      <c r="I161" s="14"/>
      <c r="J161" s="14"/>
      <c r="K161" s="14"/>
    </row>
    <row r="162" spans="1:11" ht="15.75" customHeight="1">
      <c r="A162" s="14"/>
      <c r="I162" s="14"/>
      <c r="J162" s="14"/>
      <c r="K162" s="14"/>
    </row>
    <row r="163" spans="1:11" ht="15.75" customHeight="1">
      <c r="A163" s="14"/>
      <c r="I163" s="14"/>
      <c r="J163" s="14"/>
      <c r="K163" s="14"/>
    </row>
    <row r="164" spans="1:11" ht="15.75" customHeight="1">
      <c r="A164" s="14"/>
      <c r="I164" s="14"/>
      <c r="J164" s="14"/>
      <c r="K164" s="14"/>
    </row>
    <row r="165" spans="1:11" ht="15.75" customHeight="1">
      <c r="A165" s="14"/>
      <c r="I165" s="14"/>
      <c r="J165" s="14"/>
      <c r="K165" s="14"/>
    </row>
    <row r="166" spans="1:11" ht="15.75" customHeight="1">
      <c r="A166" s="14"/>
      <c r="I166" s="14"/>
      <c r="J166" s="14"/>
      <c r="K166" s="14"/>
    </row>
    <row r="167" spans="1:11" ht="15.75" customHeight="1">
      <c r="A167" s="14"/>
      <c r="I167" s="14"/>
      <c r="J167" s="14"/>
      <c r="K167" s="14"/>
    </row>
    <row r="168" spans="1:11" ht="15.75" customHeight="1">
      <c r="A168" s="14"/>
      <c r="I168" s="14"/>
      <c r="J168" s="14"/>
      <c r="K168" s="14"/>
    </row>
    <row r="169" spans="1:11" ht="15.75" customHeight="1">
      <c r="A169" s="14"/>
      <c r="I169" s="14"/>
      <c r="J169" s="14"/>
      <c r="K169" s="14"/>
    </row>
    <row r="170" spans="1:11" ht="15.75" customHeight="1">
      <c r="A170" s="14"/>
      <c r="I170" s="14"/>
      <c r="J170" s="14"/>
      <c r="K170" s="14"/>
    </row>
    <row r="171" spans="1:11" ht="15.75" customHeight="1">
      <c r="A171" s="14"/>
      <c r="I171" s="14"/>
      <c r="J171" s="14"/>
      <c r="K171" s="14"/>
    </row>
    <row r="172" spans="1:11" ht="15.75" customHeight="1">
      <c r="A172" s="14"/>
      <c r="I172" s="14"/>
      <c r="J172" s="14"/>
      <c r="K172" s="14"/>
    </row>
    <row r="173" spans="1:11" ht="15.75" customHeight="1">
      <c r="A173" s="14"/>
      <c r="I173" s="14"/>
      <c r="J173" s="14"/>
      <c r="K173" s="14"/>
    </row>
    <row r="174" spans="1:11" ht="15.75" customHeight="1">
      <c r="A174" s="14"/>
      <c r="I174" s="14"/>
      <c r="J174" s="14"/>
      <c r="K174" s="14"/>
    </row>
    <row r="175" spans="1:11" ht="15.75" customHeight="1">
      <c r="A175" s="14"/>
      <c r="I175" s="14"/>
      <c r="J175" s="14"/>
      <c r="K175" s="14"/>
    </row>
    <row r="176" spans="1:11" ht="15.75" customHeight="1">
      <c r="A176" s="14"/>
      <c r="I176" s="14"/>
      <c r="J176" s="14"/>
      <c r="K176" s="14"/>
    </row>
    <row r="177" spans="1:11" ht="15.75" customHeight="1">
      <c r="A177" s="14"/>
      <c r="I177" s="14"/>
      <c r="J177" s="14"/>
      <c r="K177" s="14"/>
    </row>
    <row r="178" spans="1:11" ht="15.75" customHeight="1">
      <c r="A178" s="14"/>
      <c r="I178" s="14"/>
      <c r="J178" s="14"/>
      <c r="K178" s="14"/>
    </row>
    <row r="179" spans="1:11" ht="15.75" customHeight="1">
      <c r="A179" s="14"/>
      <c r="I179" s="14"/>
      <c r="J179" s="14"/>
      <c r="K179" s="14"/>
    </row>
    <row r="180" spans="1:11" ht="15.75" customHeight="1">
      <c r="A180" s="14"/>
      <c r="I180" s="14"/>
      <c r="J180" s="14"/>
      <c r="K180" s="14"/>
    </row>
    <row r="181" spans="1:11" ht="15.75" customHeight="1">
      <c r="A181" s="14"/>
      <c r="I181" s="14"/>
      <c r="J181" s="14"/>
      <c r="K181" s="14"/>
    </row>
    <row r="182" spans="1:11" ht="15.75" customHeight="1">
      <c r="A182" s="14"/>
      <c r="I182" s="14"/>
      <c r="J182" s="14"/>
      <c r="K182" s="14"/>
    </row>
    <row r="183" spans="1:11" ht="15.75" customHeight="1">
      <c r="A183" s="14"/>
      <c r="I183" s="14"/>
      <c r="J183" s="14"/>
      <c r="K183" s="14"/>
    </row>
    <row r="184" spans="1:11" ht="15.75" customHeight="1">
      <c r="A184" s="14"/>
      <c r="I184" s="14"/>
      <c r="J184" s="14"/>
      <c r="K184" s="14"/>
    </row>
    <row r="185" spans="1:11" ht="15.75" customHeight="1">
      <c r="A185" s="14"/>
      <c r="I185" s="14"/>
      <c r="J185" s="14"/>
      <c r="K185" s="14"/>
    </row>
    <row r="186" spans="1:11" ht="15.75" customHeight="1">
      <c r="A186" s="14"/>
      <c r="I186" s="14"/>
      <c r="J186" s="14"/>
      <c r="K186" s="14"/>
    </row>
    <row r="187" spans="1:11" ht="15.75" customHeight="1">
      <c r="A187" s="14"/>
      <c r="I187" s="14"/>
      <c r="J187" s="14"/>
      <c r="K187" s="14"/>
    </row>
    <row r="188" spans="1:11" ht="15.75" customHeight="1">
      <c r="A188" s="14"/>
      <c r="I188" s="14"/>
      <c r="J188" s="14"/>
      <c r="K188" s="14"/>
    </row>
    <row r="189" spans="1:11" ht="15.75" customHeight="1">
      <c r="A189" s="14"/>
      <c r="I189" s="14"/>
      <c r="J189" s="14"/>
      <c r="K189" s="14"/>
    </row>
    <row r="190" spans="1:11" ht="15.75" customHeight="1">
      <c r="A190" s="14"/>
      <c r="I190" s="14"/>
      <c r="J190" s="14"/>
      <c r="K190" s="14"/>
    </row>
    <row r="191" spans="1:11" ht="15.75" customHeight="1">
      <c r="A191" s="14"/>
      <c r="I191" s="14"/>
      <c r="J191" s="14"/>
      <c r="K191" s="14"/>
    </row>
    <row r="192" spans="1:11" ht="15.75" customHeight="1">
      <c r="A192" s="14"/>
      <c r="I192" s="14"/>
      <c r="J192" s="14"/>
      <c r="K192" s="14"/>
    </row>
    <row r="193" spans="1:11" ht="15.75" customHeight="1">
      <c r="A193" s="14"/>
      <c r="I193" s="14"/>
      <c r="J193" s="14"/>
      <c r="K193" s="14"/>
    </row>
    <row r="194" spans="1:11" ht="15.75" customHeight="1">
      <c r="A194" s="14"/>
      <c r="I194" s="14"/>
      <c r="J194" s="14"/>
      <c r="K194" s="14"/>
    </row>
    <row r="195" spans="1:11" ht="15.75" customHeight="1">
      <c r="A195" s="14"/>
      <c r="I195" s="14"/>
      <c r="J195" s="14"/>
      <c r="K195" s="14"/>
    </row>
    <row r="196" spans="1:11" ht="15.75" customHeight="1">
      <c r="A196" s="14"/>
      <c r="I196" s="14"/>
      <c r="J196" s="14"/>
      <c r="K196" s="14"/>
    </row>
    <row r="197" spans="1:11" ht="15.75" customHeight="1">
      <c r="A197" s="14"/>
      <c r="I197" s="14"/>
      <c r="J197" s="14"/>
      <c r="K197" s="14"/>
    </row>
    <row r="198" spans="1:11" ht="15.75" customHeight="1">
      <c r="A198" s="14"/>
      <c r="I198" s="14"/>
      <c r="J198" s="14"/>
      <c r="K198" s="14"/>
    </row>
    <row r="199" spans="1:11" ht="15.75" customHeight="1">
      <c r="A199" s="14"/>
      <c r="I199" s="14"/>
      <c r="J199" s="14"/>
      <c r="K199" s="14"/>
    </row>
    <row r="200" spans="1:11" ht="15.75" customHeight="1">
      <c r="A200" s="14"/>
      <c r="I200" s="14"/>
      <c r="J200" s="14"/>
      <c r="K200" s="14"/>
    </row>
    <row r="201" spans="1:11" ht="15.75" customHeight="1">
      <c r="A201" s="14"/>
      <c r="I201" s="14"/>
      <c r="J201" s="14"/>
      <c r="K201" s="14"/>
    </row>
    <row r="202" spans="1:11" ht="15.75" customHeight="1">
      <c r="A202" s="14"/>
      <c r="I202" s="14"/>
      <c r="J202" s="14"/>
      <c r="K202" s="14"/>
    </row>
    <row r="203" spans="1:11" ht="15.75" customHeight="1">
      <c r="A203" s="14"/>
      <c r="I203" s="14"/>
      <c r="J203" s="14"/>
      <c r="K203" s="14"/>
    </row>
    <row r="204" spans="1:11" ht="15.75" customHeight="1">
      <c r="A204" s="14"/>
      <c r="I204" s="14"/>
      <c r="J204" s="14"/>
      <c r="K204" s="14"/>
    </row>
    <row r="205" spans="1:11" ht="15.75" customHeight="1">
      <c r="A205" s="14"/>
      <c r="I205" s="14"/>
      <c r="J205" s="14"/>
      <c r="K205" s="14"/>
    </row>
    <row r="206" spans="1:11" ht="15.75" customHeight="1">
      <c r="A206" s="14"/>
      <c r="I206" s="14"/>
      <c r="J206" s="14"/>
      <c r="K206" s="14"/>
    </row>
    <row r="207" spans="1:11" ht="15.75" customHeight="1">
      <c r="A207" s="14"/>
      <c r="I207" s="14"/>
      <c r="J207" s="14"/>
      <c r="K207" s="14"/>
    </row>
    <row r="208" spans="1:11" ht="15.75" customHeight="1">
      <c r="A208" s="14"/>
      <c r="I208" s="14"/>
      <c r="J208" s="14"/>
      <c r="K208" s="14"/>
    </row>
    <row r="209" spans="1:11" ht="15.75" customHeight="1">
      <c r="A209" s="14"/>
      <c r="I209" s="14"/>
      <c r="J209" s="14"/>
      <c r="K209" s="14"/>
    </row>
    <row r="210" spans="1:11" ht="15.75" customHeight="1">
      <c r="A210" s="14"/>
      <c r="I210" s="14"/>
      <c r="J210" s="14"/>
      <c r="K210" s="14"/>
    </row>
    <row r="211" spans="1:11" ht="15.75" customHeight="1">
      <c r="A211" s="14"/>
      <c r="I211" s="14"/>
      <c r="J211" s="14"/>
      <c r="K211" s="14"/>
    </row>
    <row r="212" spans="1:11" ht="15.75" customHeight="1">
      <c r="A212" s="14"/>
      <c r="I212" s="14"/>
      <c r="J212" s="14"/>
      <c r="K212" s="14"/>
    </row>
    <row r="213" spans="1:11" ht="15.75" customHeight="1">
      <c r="A213" s="14"/>
      <c r="I213" s="14"/>
      <c r="J213" s="14"/>
      <c r="K213" s="14"/>
    </row>
    <row r="214" spans="1:11" ht="15.75" customHeight="1">
      <c r="A214" s="14"/>
      <c r="I214" s="14"/>
      <c r="J214" s="14"/>
      <c r="K214" s="14"/>
    </row>
    <row r="215" spans="1:11" ht="15.75" customHeight="1">
      <c r="A215" s="14"/>
      <c r="I215" s="14"/>
      <c r="J215" s="14"/>
      <c r="K215" s="14"/>
    </row>
    <row r="216" spans="1:11" ht="15.75" customHeight="1">
      <c r="A216" s="14"/>
      <c r="I216" s="14"/>
      <c r="J216" s="14"/>
      <c r="K216" s="14"/>
    </row>
    <row r="217" spans="1:11" ht="15.75" customHeight="1">
      <c r="A217" s="14"/>
      <c r="I217" s="14"/>
      <c r="J217" s="14"/>
      <c r="K217" s="14"/>
    </row>
    <row r="218" spans="1:11" ht="15.75" customHeight="1">
      <c r="A218" s="14"/>
      <c r="I218" s="14"/>
      <c r="J218" s="14"/>
      <c r="K218" s="14"/>
    </row>
    <row r="219" spans="1:11" ht="15.75" customHeight="1">
      <c r="A219" s="14"/>
      <c r="I219" s="14"/>
      <c r="J219" s="14"/>
      <c r="K219" s="14"/>
    </row>
    <row r="220" spans="1:11" ht="15.75" customHeight="1">
      <c r="A220" s="14"/>
      <c r="I220" s="14"/>
      <c r="J220" s="14"/>
      <c r="K220" s="14"/>
    </row>
    <row r="221" spans="1:11" ht="15.75" customHeight="1">
      <c r="A221" s="14"/>
      <c r="I221" s="14"/>
      <c r="J221" s="14"/>
      <c r="K221" s="14"/>
    </row>
    <row r="222" spans="1:11" ht="15.75" customHeight="1">
      <c r="A222" s="14"/>
      <c r="I222" s="14"/>
      <c r="J222" s="14"/>
      <c r="K222" s="14"/>
    </row>
    <row r="223" spans="1:11" ht="15.75" customHeight="1">
      <c r="A223" s="14"/>
      <c r="I223" s="14"/>
      <c r="J223" s="14"/>
      <c r="K223" s="14"/>
    </row>
    <row r="224" spans="1:11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5">
    <mergeCell ref="B1:L1"/>
    <mergeCell ref="B2:D2"/>
    <mergeCell ref="E2:G2"/>
    <mergeCell ref="H2:K2"/>
    <mergeCell ref="L2:L3"/>
  </mergeCells>
  <conditionalFormatting sqref="A1:L5 A6:K23 L6:L24">
    <cfRule type="notContainsBlanks" dxfId="8" priority="1">
      <formula>LEN(TRIM(A1))&gt;0</formula>
    </cfRule>
  </conditionalFormatting>
  <conditionalFormatting sqref="E8">
    <cfRule type="notContainsBlanks" dxfId="7" priority="2">
      <formula>LEN(TRIM(E8))&gt;0</formula>
    </cfRule>
  </conditionalFormatting>
  <conditionalFormatting sqref="M3">
    <cfRule type="notContainsBlanks" dxfId="6" priority="3">
      <formula>LEN(TRIM(M3))&gt;0</formula>
    </cfRule>
  </conditionalFormatting>
  <printOptions horizontalCentered="1" gridLines="1"/>
  <pageMargins left="0.7" right="0.7" top="0.75" bottom="0.75" header="0" footer="0"/>
  <pageSetup paperSize="9" fitToHeight="0" pageOrder="overThenDown" orientation="landscape" cellComments="atEnd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outlinePr summaryBelow="0" summaryRight="0"/>
    <pageSetUpPr fitToPage="1"/>
  </sheetPr>
  <dimension ref="A1:M1000"/>
  <sheetViews>
    <sheetView workbookViewId="0"/>
  </sheetViews>
  <sheetFormatPr defaultColWidth="12.5703125" defaultRowHeight="15" customHeight="1"/>
  <cols>
    <col min="1" max="1" width="26.85546875" customWidth="1"/>
    <col min="2" max="2" width="22.85546875" customWidth="1"/>
    <col min="3" max="3" width="28" customWidth="1"/>
    <col min="4" max="26" width="11" customWidth="1"/>
  </cols>
  <sheetData>
    <row r="1" spans="1:13" ht="67.5" customHeight="1">
      <c r="A1" s="132" t="s">
        <v>83</v>
      </c>
      <c r="B1" s="133"/>
      <c r="C1" s="134"/>
    </row>
    <row r="2" spans="1:13" ht="15.75" customHeight="1">
      <c r="A2" s="135"/>
      <c r="B2" s="136" t="s">
        <v>84</v>
      </c>
      <c r="C2" s="123"/>
    </row>
    <row r="3" spans="1:13" ht="33" customHeight="1">
      <c r="A3" s="131"/>
      <c r="B3" s="65" t="s">
        <v>85</v>
      </c>
      <c r="C3" s="65" t="s">
        <v>86</v>
      </c>
      <c r="D3" s="66"/>
      <c r="E3" s="66"/>
      <c r="F3" s="66"/>
      <c r="G3" s="66"/>
      <c r="H3" s="66"/>
      <c r="I3" s="66"/>
      <c r="J3" s="66"/>
      <c r="K3" s="66"/>
      <c r="L3" s="66"/>
      <c r="M3" s="66"/>
    </row>
    <row r="4" spans="1:13" ht="15.75" customHeight="1">
      <c r="A4" s="67" t="s">
        <v>87</v>
      </c>
      <c r="B4" s="68">
        <v>86</v>
      </c>
      <c r="C4" s="68">
        <v>0</v>
      </c>
    </row>
    <row r="5" spans="1:13" ht="15.75" customHeight="1">
      <c r="A5" s="67" t="s">
        <v>22</v>
      </c>
      <c r="B5" s="68">
        <v>90</v>
      </c>
      <c r="C5" s="68">
        <v>10</v>
      </c>
    </row>
    <row r="6" spans="1:13" ht="15.75" customHeight="1">
      <c r="A6" s="67" t="s">
        <v>23</v>
      </c>
      <c r="B6" s="68">
        <v>80</v>
      </c>
      <c r="C6" s="68">
        <v>0</v>
      </c>
    </row>
    <row r="7" spans="1:13" ht="15.75" customHeight="1">
      <c r="A7" s="67" t="s">
        <v>24</v>
      </c>
      <c r="B7" s="68">
        <v>90</v>
      </c>
      <c r="C7" s="68">
        <v>10</v>
      </c>
    </row>
    <row r="8" spans="1:13" ht="15.75" customHeight="1">
      <c r="A8" s="67" t="s">
        <v>25</v>
      </c>
      <c r="B8" s="68">
        <v>90</v>
      </c>
      <c r="C8" s="68">
        <v>10</v>
      </c>
    </row>
    <row r="9" spans="1:13" ht="15.75" customHeight="1">
      <c r="A9" s="67" t="s">
        <v>26</v>
      </c>
      <c r="B9" s="68">
        <v>89</v>
      </c>
      <c r="C9" s="68">
        <v>0</v>
      </c>
    </row>
    <row r="10" spans="1:13" ht="15.75" customHeight="1">
      <c r="A10" s="67" t="s">
        <v>27</v>
      </c>
      <c r="B10" s="68">
        <v>89</v>
      </c>
      <c r="C10" s="68">
        <v>0</v>
      </c>
    </row>
    <row r="11" spans="1:13" ht="15.75" customHeight="1">
      <c r="A11" s="67" t="s">
        <v>28</v>
      </c>
      <c r="B11" s="68">
        <v>86</v>
      </c>
      <c r="C11" s="68">
        <v>0</v>
      </c>
    </row>
    <row r="12" spans="1:13" ht="15.75" customHeight="1">
      <c r="A12" s="67" t="s">
        <v>88</v>
      </c>
      <c r="B12" s="68">
        <v>81</v>
      </c>
      <c r="C12" s="68">
        <v>0</v>
      </c>
    </row>
    <row r="13" spans="1:13" ht="15.75" customHeight="1">
      <c r="A13" s="67" t="s">
        <v>30</v>
      </c>
      <c r="B13" s="68">
        <v>82</v>
      </c>
      <c r="C13" s="68">
        <v>0</v>
      </c>
    </row>
    <row r="14" spans="1:13" ht="15.75" customHeight="1">
      <c r="A14" s="67" t="s">
        <v>31</v>
      </c>
      <c r="B14" s="69">
        <v>81</v>
      </c>
      <c r="C14" s="69">
        <v>0</v>
      </c>
    </row>
    <row r="15" spans="1:13" ht="15.75" customHeight="1">
      <c r="A15" s="67" t="s">
        <v>32</v>
      </c>
      <c r="B15" s="69">
        <v>96</v>
      </c>
      <c r="C15" s="69">
        <v>10</v>
      </c>
    </row>
    <row r="16" spans="1:13" ht="15.75" customHeight="1">
      <c r="A16" s="70" t="s">
        <v>33</v>
      </c>
      <c r="B16" s="71">
        <v>89</v>
      </c>
      <c r="C16" s="71">
        <v>0</v>
      </c>
    </row>
    <row r="17" spans="1:3" ht="15.75" customHeight="1">
      <c r="A17" s="72" t="s">
        <v>34</v>
      </c>
      <c r="B17" s="73">
        <v>97</v>
      </c>
      <c r="C17" s="73">
        <v>10</v>
      </c>
    </row>
    <row r="18" spans="1:3" ht="15.75" customHeight="1">
      <c r="A18" s="72" t="s">
        <v>35</v>
      </c>
      <c r="B18" s="74">
        <v>89</v>
      </c>
      <c r="C18" s="74">
        <v>0</v>
      </c>
    </row>
    <row r="19" spans="1:3" ht="15.75" customHeight="1">
      <c r="A19" s="72" t="s">
        <v>36</v>
      </c>
      <c r="B19" s="73">
        <v>90</v>
      </c>
      <c r="C19" s="73">
        <v>10</v>
      </c>
    </row>
    <row r="20" spans="1:3" ht="15.75" customHeight="1">
      <c r="A20" s="75" t="s">
        <v>37</v>
      </c>
      <c r="B20" s="60">
        <v>106</v>
      </c>
      <c r="C20" s="60">
        <v>10</v>
      </c>
    </row>
    <row r="21" spans="1:3" ht="15.75" customHeight="1">
      <c r="A21" s="75" t="s">
        <v>38</v>
      </c>
      <c r="B21" s="60">
        <v>116</v>
      </c>
      <c r="C21" s="60">
        <v>10</v>
      </c>
    </row>
    <row r="22" spans="1:3" ht="15.75" customHeight="1">
      <c r="A22" s="72" t="s">
        <v>39</v>
      </c>
      <c r="B22" s="60" t="s">
        <v>89</v>
      </c>
      <c r="C22" s="53"/>
    </row>
    <row r="23" spans="1:3" ht="15.75" customHeight="1">
      <c r="A23" s="76"/>
    </row>
    <row r="24" spans="1:3" ht="15.75" customHeight="1"/>
    <row r="25" spans="1:3" ht="15.75" customHeight="1"/>
    <row r="26" spans="1:3" ht="15.75" customHeight="1"/>
    <row r="27" spans="1:3" ht="15.75" customHeight="1"/>
    <row r="28" spans="1:3" ht="15.75" customHeight="1"/>
    <row r="29" spans="1:3" ht="15.75" customHeight="1"/>
    <row r="30" spans="1:3" ht="15.75" customHeight="1"/>
    <row r="31" spans="1:3" ht="15.75" customHeight="1"/>
    <row r="32" spans="1:3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A1:C1"/>
    <mergeCell ref="A2:A3"/>
    <mergeCell ref="B2:C2"/>
  </mergeCells>
  <conditionalFormatting sqref="A20:A21">
    <cfRule type="notContainsBlanks" dxfId="5" priority="1">
      <formula>LEN(TRIM(A20))&gt;0</formula>
    </cfRule>
  </conditionalFormatting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  <outlinePr summaryBelow="0" summaryRight="0"/>
    <pageSetUpPr fitToPage="1"/>
  </sheetPr>
  <dimension ref="A1:V1000"/>
  <sheetViews>
    <sheetView workbookViewId="0">
      <pane xSplit="1" topLeftCell="B1" activePane="topRight" state="frozen"/>
      <selection pane="topRight" activeCell="C2" sqref="C2"/>
    </sheetView>
  </sheetViews>
  <sheetFormatPr defaultColWidth="12.5703125" defaultRowHeight="15" customHeight="1"/>
  <cols>
    <col min="1" max="1" width="15.28515625" customWidth="1"/>
    <col min="2" max="3" width="7.42578125" customWidth="1"/>
    <col min="4" max="4" width="11.7109375" customWidth="1"/>
    <col min="5" max="9" width="11" customWidth="1"/>
    <col min="10" max="10" width="10.28515625" customWidth="1"/>
    <col min="11" max="13" width="11.42578125" customWidth="1"/>
    <col min="14" max="20" width="11" customWidth="1"/>
    <col min="21" max="21" width="12.42578125" customWidth="1"/>
    <col min="22" max="26" width="11" customWidth="1"/>
  </cols>
  <sheetData>
    <row r="1" spans="1:22" ht="15.75" customHeight="1">
      <c r="A1" s="77"/>
      <c r="B1" s="141" t="s">
        <v>90</v>
      </c>
      <c r="C1" s="133"/>
      <c r="D1" s="133"/>
      <c r="E1" s="133"/>
      <c r="F1" s="133"/>
      <c r="G1" s="133"/>
      <c r="H1" s="133"/>
      <c r="I1" s="133"/>
      <c r="J1" s="133"/>
      <c r="K1" s="134"/>
      <c r="L1" s="78"/>
      <c r="M1" s="78"/>
      <c r="N1" s="14"/>
      <c r="O1" s="14"/>
      <c r="P1" s="79"/>
      <c r="Q1" s="14"/>
      <c r="R1" s="14"/>
      <c r="S1" s="14"/>
      <c r="T1" s="14"/>
      <c r="U1" s="14"/>
      <c r="V1" s="80"/>
    </row>
    <row r="2" spans="1:22" ht="15.75" customHeight="1">
      <c r="A2" s="142" t="s">
        <v>91</v>
      </c>
      <c r="B2" s="143" t="s">
        <v>69</v>
      </c>
      <c r="C2" s="133"/>
      <c r="D2" s="133"/>
      <c r="E2" s="144" t="s">
        <v>70</v>
      </c>
      <c r="F2" s="133"/>
      <c r="G2" s="133"/>
      <c r="H2" s="133"/>
      <c r="I2" s="133"/>
      <c r="J2" s="134"/>
      <c r="K2" s="144" t="s">
        <v>71</v>
      </c>
      <c r="L2" s="133"/>
      <c r="M2" s="134"/>
      <c r="N2" s="81"/>
      <c r="O2" s="137" t="s">
        <v>92</v>
      </c>
      <c r="P2" s="133"/>
      <c r="Q2" s="133"/>
      <c r="R2" s="133"/>
      <c r="S2" s="133"/>
      <c r="T2" s="134"/>
      <c r="U2" s="82"/>
      <c r="V2" s="138" t="s">
        <v>1</v>
      </c>
    </row>
    <row r="3" spans="1:22" ht="15.75" customHeight="1">
      <c r="A3" s="139"/>
      <c r="B3" s="83"/>
      <c r="C3" s="83"/>
      <c r="D3" s="83"/>
      <c r="E3" s="140" t="s">
        <v>75</v>
      </c>
      <c r="F3" s="122"/>
      <c r="G3" s="123"/>
      <c r="H3" s="84"/>
      <c r="I3" s="84"/>
      <c r="J3" s="84"/>
      <c r="K3" s="85"/>
      <c r="L3" s="86"/>
      <c r="M3" s="86"/>
      <c r="N3" s="87"/>
      <c r="O3" s="87"/>
      <c r="P3" s="87"/>
      <c r="Q3" s="87"/>
      <c r="R3" s="87"/>
      <c r="S3" s="87"/>
      <c r="T3" s="87"/>
      <c r="U3" s="88"/>
      <c r="V3" s="139"/>
    </row>
    <row r="4" spans="1:22" ht="177.75" customHeight="1">
      <c r="A4" s="131"/>
      <c r="B4" s="84" t="s">
        <v>72</v>
      </c>
      <c r="C4" s="84" t="s">
        <v>73</v>
      </c>
      <c r="D4" s="84" t="s">
        <v>74</v>
      </c>
      <c r="E4" s="84" t="s">
        <v>93</v>
      </c>
      <c r="F4" s="84" t="s">
        <v>94</v>
      </c>
      <c r="G4" s="84" t="s">
        <v>95</v>
      </c>
      <c r="H4" s="84" t="s">
        <v>76</v>
      </c>
      <c r="I4" s="84" t="s">
        <v>74</v>
      </c>
      <c r="J4" s="89" t="s">
        <v>77</v>
      </c>
      <c r="K4" s="85" t="s">
        <v>78</v>
      </c>
      <c r="L4" s="86" t="s">
        <v>79</v>
      </c>
      <c r="M4" s="86" t="s">
        <v>80</v>
      </c>
      <c r="N4" s="90" t="s">
        <v>1</v>
      </c>
      <c r="O4" s="87" t="s">
        <v>96</v>
      </c>
      <c r="P4" s="87" t="s">
        <v>97</v>
      </c>
      <c r="Q4" s="87" t="s">
        <v>98</v>
      </c>
      <c r="R4" s="87" t="s">
        <v>99</v>
      </c>
      <c r="S4" s="87" t="s">
        <v>100</v>
      </c>
      <c r="T4" s="87" t="s">
        <v>101</v>
      </c>
      <c r="U4" s="88" t="s">
        <v>102</v>
      </c>
      <c r="V4" s="131"/>
    </row>
    <row r="5" spans="1:22" ht="22.5" customHeight="1">
      <c r="A5" s="91" t="s">
        <v>103</v>
      </c>
      <c r="B5" s="4" t="e">
        <f t="shared" ref="B5:B14" si="0">#REF!</f>
        <v>#REF!</v>
      </c>
      <c r="C5" s="4"/>
      <c r="D5" s="4"/>
      <c r="E5" s="4">
        <f>263/262*100</f>
        <v>100.38167938931298</v>
      </c>
      <c r="F5" s="4">
        <f>262/266*100</f>
        <v>98.496240601503757</v>
      </c>
      <c r="G5" s="4"/>
      <c r="H5" s="4"/>
      <c r="I5" s="4"/>
      <c r="J5" s="4">
        <f>AVERAGE(K5:M5)</f>
        <v>100</v>
      </c>
      <c r="K5" s="92">
        <f>180/180*100</f>
        <v>100</v>
      </c>
      <c r="L5" s="93">
        <v>100</v>
      </c>
      <c r="M5" s="93">
        <v>100</v>
      </c>
      <c r="N5" s="94" t="e">
        <f t="shared" ref="N5:N23" si="1">AVERAGE(B5:J5)</f>
        <v>#REF!</v>
      </c>
      <c r="O5" s="95">
        <v>25</v>
      </c>
      <c r="P5" s="96">
        <v>10</v>
      </c>
      <c r="Q5" s="97">
        <v>5.79</v>
      </c>
      <c r="R5" s="98">
        <v>8.57</v>
      </c>
      <c r="S5" s="96" t="e">
        <f>'4. Активность ЭПОС'!#REF!</f>
        <v>#REF!</v>
      </c>
      <c r="T5" s="99">
        <v>5</v>
      </c>
      <c r="U5" s="100">
        <v>0</v>
      </c>
      <c r="V5" s="101" t="e">
        <f t="shared" ref="V5:V22" si="2">SUM(O5:T5)</f>
        <v>#REF!</v>
      </c>
    </row>
    <row r="6" spans="1:22" ht="22.5" customHeight="1">
      <c r="A6" s="102" t="s">
        <v>22</v>
      </c>
      <c r="B6" s="4" t="e">
        <f t="shared" si="0"/>
        <v>#REF!</v>
      </c>
      <c r="C6" s="4"/>
      <c r="D6" s="4"/>
      <c r="E6" s="4">
        <f>506/503*100</f>
        <v>100.59642147117296</v>
      </c>
      <c r="F6" s="4">
        <v>99.3</v>
      </c>
      <c r="G6" s="4">
        <f>57/58*100</f>
        <v>98.275862068965509</v>
      </c>
      <c r="H6" s="4"/>
      <c r="I6" s="4"/>
      <c r="J6" s="4">
        <v>100</v>
      </c>
      <c r="K6" s="92">
        <v>100</v>
      </c>
      <c r="L6" s="93">
        <v>100</v>
      </c>
      <c r="M6" s="93">
        <v>90.8</v>
      </c>
      <c r="N6" s="94" t="e">
        <f t="shared" si="1"/>
        <v>#REF!</v>
      </c>
      <c r="O6" s="95">
        <v>50</v>
      </c>
      <c r="P6" s="96">
        <v>10</v>
      </c>
      <c r="Q6" s="97">
        <v>6.32</v>
      </c>
      <c r="R6" s="98">
        <v>10.29</v>
      </c>
      <c r="S6" s="96" t="e">
        <f>'4. Активность ЭПОС'!#REF!</f>
        <v>#REF!</v>
      </c>
      <c r="T6" s="99">
        <v>10</v>
      </c>
      <c r="U6" s="100">
        <v>0</v>
      </c>
      <c r="V6" s="101" t="e">
        <f t="shared" si="2"/>
        <v>#REF!</v>
      </c>
    </row>
    <row r="7" spans="1:22" ht="22.5" customHeight="1">
      <c r="A7" s="103" t="s">
        <v>23</v>
      </c>
      <c r="B7" s="4" t="e">
        <f t="shared" si="0"/>
        <v>#REF!</v>
      </c>
      <c r="C7" s="4"/>
      <c r="D7" s="4"/>
      <c r="E7" s="4">
        <f>525/528*100</f>
        <v>99.431818181818173</v>
      </c>
      <c r="F7" s="4">
        <f>486/492*100</f>
        <v>98.780487804878049</v>
      </c>
      <c r="G7" s="4">
        <f>65/72*100</f>
        <v>90.277777777777786</v>
      </c>
      <c r="H7" s="4"/>
      <c r="I7" s="4">
        <v>100</v>
      </c>
      <c r="J7" s="4">
        <v>100</v>
      </c>
      <c r="K7" s="92">
        <v>100</v>
      </c>
      <c r="L7" s="93">
        <v>100</v>
      </c>
      <c r="M7" s="93">
        <v>93.6</v>
      </c>
      <c r="N7" s="94" t="e">
        <f t="shared" si="1"/>
        <v>#REF!</v>
      </c>
      <c r="O7" s="95">
        <v>25</v>
      </c>
      <c r="P7" s="96">
        <v>10</v>
      </c>
      <c r="Q7" s="97">
        <v>8.42</v>
      </c>
      <c r="R7" s="98">
        <v>12</v>
      </c>
      <c r="S7" s="96" t="e">
        <f>'4. Активность ЭПОС'!#REF!</f>
        <v>#REF!</v>
      </c>
      <c r="T7" s="99">
        <v>10</v>
      </c>
      <c r="U7" s="100">
        <v>0</v>
      </c>
      <c r="V7" s="101" t="e">
        <f t="shared" si="2"/>
        <v>#REF!</v>
      </c>
    </row>
    <row r="8" spans="1:22" ht="22.5" customHeight="1">
      <c r="A8" s="104" t="s">
        <v>24</v>
      </c>
      <c r="B8" s="4" t="e">
        <f t="shared" si="0"/>
        <v>#REF!</v>
      </c>
      <c r="C8" s="4"/>
      <c r="D8" s="4"/>
      <c r="E8" s="105">
        <f>609/628*100</f>
        <v>96.974522292993626</v>
      </c>
      <c r="F8" s="55">
        <f>692/699*100</f>
        <v>98.998569384835477</v>
      </c>
      <c r="G8" s="55">
        <f>60/62*100</f>
        <v>96.774193548387103</v>
      </c>
      <c r="H8" s="4">
        <v>100</v>
      </c>
      <c r="I8" s="4"/>
      <c r="J8" s="4">
        <v>100</v>
      </c>
      <c r="K8" s="92">
        <v>100</v>
      </c>
      <c r="L8" s="93">
        <v>100</v>
      </c>
      <c r="M8" s="93">
        <v>100</v>
      </c>
      <c r="N8" s="94" t="e">
        <f t="shared" si="1"/>
        <v>#REF!</v>
      </c>
      <c r="O8" s="95">
        <v>50</v>
      </c>
      <c r="P8" s="96">
        <v>10</v>
      </c>
      <c r="Q8" s="97">
        <v>8.1</v>
      </c>
      <c r="R8" s="98">
        <v>10.29</v>
      </c>
      <c r="S8" s="96" t="e">
        <f>'4. Активность ЭПОС'!#REF!</f>
        <v>#REF!</v>
      </c>
      <c r="T8" s="99">
        <v>10</v>
      </c>
      <c r="U8" s="100">
        <v>0</v>
      </c>
      <c r="V8" s="101" t="e">
        <f t="shared" si="2"/>
        <v>#REF!</v>
      </c>
    </row>
    <row r="9" spans="1:22" ht="24" customHeight="1">
      <c r="A9" s="104" t="s">
        <v>25</v>
      </c>
      <c r="B9" s="4" t="e">
        <f t="shared" si="0"/>
        <v>#REF!</v>
      </c>
      <c r="C9" s="4"/>
      <c r="D9" s="4"/>
      <c r="E9" s="55">
        <f>502/500*100</f>
        <v>100.4</v>
      </c>
      <c r="F9" s="55">
        <f>550/549*100</f>
        <v>100.18214936247722</v>
      </c>
      <c r="G9" s="55">
        <f>74/73*100</f>
        <v>101.36986301369863</v>
      </c>
      <c r="H9" s="4"/>
      <c r="I9" s="4"/>
      <c r="J9" s="4">
        <v>100</v>
      </c>
      <c r="K9" s="92">
        <v>100</v>
      </c>
      <c r="L9" s="93">
        <v>100</v>
      </c>
      <c r="M9" s="93">
        <v>100</v>
      </c>
      <c r="N9" s="94" t="e">
        <f t="shared" si="1"/>
        <v>#REF!</v>
      </c>
      <c r="O9" s="95">
        <v>50</v>
      </c>
      <c r="P9" s="96">
        <v>0</v>
      </c>
      <c r="Q9" s="97">
        <v>7.37</v>
      </c>
      <c r="R9" s="98">
        <v>8.57</v>
      </c>
      <c r="S9" s="96" t="e">
        <f>'4. Активность ЭПОС'!#REF!</f>
        <v>#REF!</v>
      </c>
      <c r="T9" s="99">
        <v>10</v>
      </c>
      <c r="U9" s="100">
        <v>0</v>
      </c>
      <c r="V9" s="101" t="e">
        <f t="shared" si="2"/>
        <v>#REF!</v>
      </c>
    </row>
    <row r="10" spans="1:22" ht="22.5" customHeight="1">
      <c r="A10" s="104" t="s">
        <v>26</v>
      </c>
      <c r="B10" s="4" t="e">
        <f t="shared" si="0"/>
        <v>#REF!</v>
      </c>
      <c r="C10" s="4"/>
      <c r="D10" s="4"/>
      <c r="E10" s="55">
        <f>353/351*100</f>
        <v>100.56980056980056</v>
      </c>
      <c r="F10" s="55">
        <f>407/397*100</f>
        <v>102.51889168765742</v>
      </c>
      <c r="G10" s="55">
        <f>38/39*100</f>
        <v>97.435897435897431</v>
      </c>
      <c r="H10" s="4"/>
      <c r="I10" s="4"/>
      <c r="J10" s="4">
        <f>AVERAGE(K10:M10)</f>
        <v>100</v>
      </c>
      <c r="K10" s="92">
        <v>100</v>
      </c>
      <c r="L10" s="93">
        <v>100</v>
      </c>
      <c r="M10" s="93">
        <v>100</v>
      </c>
      <c r="N10" s="94" t="e">
        <f t="shared" si="1"/>
        <v>#REF!</v>
      </c>
      <c r="O10" s="95">
        <v>50</v>
      </c>
      <c r="P10" s="96">
        <v>10</v>
      </c>
      <c r="Q10" s="97">
        <v>5.24</v>
      </c>
      <c r="R10" s="98">
        <v>6.86</v>
      </c>
      <c r="S10" s="96" t="e">
        <f>'4. Активность ЭПОС'!#REF!</f>
        <v>#REF!</v>
      </c>
      <c r="T10" s="99">
        <v>10</v>
      </c>
      <c r="U10" s="100">
        <v>0</v>
      </c>
      <c r="V10" s="101" t="e">
        <f t="shared" si="2"/>
        <v>#REF!</v>
      </c>
    </row>
    <row r="11" spans="1:22" ht="22.5" customHeight="1">
      <c r="A11" s="104" t="s">
        <v>27</v>
      </c>
      <c r="B11" s="4" t="e">
        <f t="shared" si="0"/>
        <v>#REF!</v>
      </c>
      <c r="C11" s="4"/>
      <c r="D11" s="4"/>
      <c r="E11" s="55">
        <f>40/40*100</f>
        <v>100</v>
      </c>
      <c r="F11" s="55">
        <f>53/54*100</f>
        <v>98.148148148148152</v>
      </c>
      <c r="G11" s="55">
        <f>4/4*100</f>
        <v>100</v>
      </c>
      <c r="H11" s="4">
        <f>21/19*100</f>
        <v>110.5263157894737</v>
      </c>
      <c r="I11" s="4"/>
      <c r="J11" s="4">
        <v>100</v>
      </c>
      <c r="K11" s="92">
        <v>100</v>
      </c>
      <c r="L11" s="93">
        <v>100</v>
      </c>
      <c r="M11" s="93">
        <v>100</v>
      </c>
      <c r="N11" s="94" t="e">
        <f t="shared" si="1"/>
        <v>#REF!</v>
      </c>
      <c r="O11" s="95">
        <v>0</v>
      </c>
      <c r="P11" s="96">
        <v>0</v>
      </c>
      <c r="Q11" s="97">
        <v>6.19</v>
      </c>
      <c r="R11" s="98">
        <v>10.29</v>
      </c>
      <c r="S11" s="96" t="e">
        <f>'4. Активность ЭПОС'!#REF!</f>
        <v>#REF!</v>
      </c>
      <c r="T11" s="99">
        <v>0</v>
      </c>
      <c r="U11" s="100">
        <v>0</v>
      </c>
      <c r="V11" s="101" t="e">
        <f t="shared" si="2"/>
        <v>#REF!</v>
      </c>
    </row>
    <row r="12" spans="1:22" ht="22.5" customHeight="1">
      <c r="A12" s="104" t="s">
        <v>28</v>
      </c>
      <c r="B12" s="4" t="e">
        <f t="shared" si="0"/>
        <v>#REF!</v>
      </c>
      <c r="C12" s="4"/>
      <c r="D12" s="4"/>
      <c r="E12" s="55">
        <f>112/116*100</f>
        <v>96.551724137931032</v>
      </c>
      <c r="F12" s="55">
        <f>158/155*100</f>
        <v>101.93548387096773</v>
      </c>
      <c r="G12" s="55">
        <f>4/6*100</f>
        <v>66.666666666666657</v>
      </c>
      <c r="H12" s="4">
        <f>96/91*100</f>
        <v>105.4945054945055</v>
      </c>
      <c r="I12" s="4"/>
      <c r="J12" s="4">
        <f t="shared" ref="J12:J14" si="3">AVERAGE(K12:M12)</f>
        <v>100</v>
      </c>
      <c r="K12" s="92">
        <v>100</v>
      </c>
      <c r="L12" s="93">
        <v>100</v>
      </c>
      <c r="M12" s="93"/>
      <c r="N12" s="94" t="e">
        <f t="shared" si="1"/>
        <v>#REF!</v>
      </c>
      <c r="O12" s="95">
        <v>0</v>
      </c>
      <c r="P12" s="96">
        <v>0</v>
      </c>
      <c r="Q12" s="97">
        <v>4.76</v>
      </c>
      <c r="R12" s="98">
        <v>10.29</v>
      </c>
      <c r="S12" s="96" t="e">
        <f>'4. Активность ЭПОС'!#REF!</f>
        <v>#REF!</v>
      </c>
      <c r="T12" s="99">
        <v>10</v>
      </c>
      <c r="U12" s="100">
        <v>0</v>
      </c>
      <c r="V12" s="101" t="e">
        <f t="shared" si="2"/>
        <v>#REF!</v>
      </c>
    </row>
    <row r="13" spans="1:22" ht="22.5" customHeight="1">
      <c r="A13" s="104" t="s">
        <v>29</v>
      </c>
      <c r="B13" s="4" t="e">
        <f t="shared" si="0"/>
        <v>#REF!</v>
      </c>
      <c r="C13" s="4"/>
      <c r="D13" s="4"/>
      <c r="E13" s="4">
        <f>44/43*100</f>
        <v>102.32558139534885</v>
      </c>
      <c r="F13" s="4">
        <f>54/58*100</f>
        <v>93.103448275862064</v>
      </c>
      <c r="G13" s="4"/>
      <c r="H13" s="4">
        <f>32/31*100</f>
        <v>103.2258064516129</v>
      </c>
      <c r="I13" s="4"/>
      <c r="J13" s="4">
        <f t="shared" si="3"/>
        <v>100</v>
      </c>
      <c r="K13" s="92">
        <v>100</v>
      </c>
      <c r="L13" s="93">
        <v>100</v>
      </c>
      <c r="M13" s="93"/>
      <c r="N13" s="94" t="e">
        <f t="shared" si="1"/>
        <v>#REF!</v>
      </c>
      <c r="O13" s="95">
        <v>25</v>
      </c>
      <c r="P13" s="96">
        <v>0</v>
      </c>
      <c r="Q13" s="97">
        <v>4.76</v>
      </c>
      <c r="R13" s="98">
        <v>8.57</v>
      </c>
      <c r="S13" s="96" t="e">
        <f>'4. Активность ЭПОС'!#REF!</f>
        <v>#REF!</v>
      </c>
      <c r="T13" s="99">
        <v>0</v>
      </c>
      <c r="U13" s="100">
        <v>0</v>
      </c>
      <c r="V13" s="101" t="e">
        <f t="shared" si="2"/>
        <v>#REF!</v>
      </c>
    </row>
    <row r="14" spans="1:22" ht="22.5" customHeight="1">
      <c r="A14" s="104" t="s">
        <v>30</v>
      </c>
      <c r="B14" s="4" t="e">
        <f t="shared" si="0"/>
        <v>#REF!</v>
      </c>
      <c r="C14" s="4"/>
      <c r="D14" s="4"/>
      <c r="E14" s="4">
        <v>100</v>
      </c>
      <c r="F14" s="4">
        <f>53/50*100</f>
        <v>106</v>
      </c>
      <c r="G14" s="4">
        <f>67/68*100</f>
        <v>98.529411764705884</v>
      </c>
      <c r="H14" s="4">
        <f>31/41*100</f>
        <v>75.609756097560975</v>
      </c>
      <c r="I14" s="4"/>
      <c r="J14" s="4">
        <f t="shared" si="3"/>
        <v>100</v>
      </c>
      <c r="K14" s="106">
        <v>100</v>
      </c>
      <c r="L14" s="107">
        <v>100</v>
      </c>
      <c r="M14" s="107"/>
      <c r="N14" s="94" t="e">
        <f t="shared" si="1"/>
        <v>#REF!</v>
      </c>
      <c r="O14" s="95">
        <v>0</v>
      </c>
      <c r="P14" s="96">
        <v>0</v>
      </c>
      <c r="Q14" s="97">
        <v>5.24</v>
      </c>
      <c r="R14" s="98">
        <v>10.29</v>
      </c>
      <c r="S14" s="96" t="e">
        <f>'4. Активность ЭПОС'!#REF!</f>
        <v>#REF!</v>
      </c>
      <c r="T14" s="99">
        <v>5</v>
      </c>
      <c r="U14" s="100">
        <v>0</v>
      </c>
      <c r="V14" s="101" t="e">
        <f t="shared" si="2"/>
        <v>#REF!</v>
      </c>
    </row>
    <row r="15" spans="1:22" ht="22.5" customHeight="1">
      <c r="A15" s="104" t="s">
        <v>31</v>
      </c>
      <c r="B15" s="4"/>
      <c r="C15" s="4">
        <f>'Исполнение МЗ ДОО'!B5</f>
        <v>100</v>
      </c>
      <c r="D15" s="4"/>
      <c r="E15" s="4"/>
      <c r="F15" s="4"/>
      <c r="G15" s="4"/>
      <c r="H15" s="4">
        <f>481/452*100</f>
        <v>106.41592920353982</v>
      </c>
      <c r="I15" s="4"/>
      <c r="J15" s="4"/>
      <c r="K15" s="92"/>
      <c r="L15" s="93"/>
      <c r="M15" s="93"/>
      <c r="N15" s="94">
        <f t="shared" si="1"/>
        <v>103.2079646017699</v>
      </c>
      <c r="O15" s="95">
        <v>50</v>
      </c>
      <c r="P15" s="96">
        <v>10</v>
      </c>
      <c r="Q15" s="97">
        <v>8.33</v>
      </c>
      <c r="R15" s="98">
        <v>8.57</v>
      </c>
      <c r="S15" s="96" t="e">
        <f>'4. Активность ЭПОС'!#REF!</f>
        <v>#REF!</v>
      </c>
      <c r="T15" s="99">
        <v>10</v>
      </c>
      <c r="U15" s="100">
        <v>0</v>
      </c>
      <c r="V15" s="101" t="e">
        <f t="shared" si="2"/>
        <v>#REF!</v>
      </c>
    </row>
    <row r="16" spans="1:22" ht="22.5" customHeight="1">
      <c r="A16" s="104" t="s">
        <v>32</v>
      </c>
      <c r="B16" s="4"/>
      <c r="C16" s="4">
        <f>'Исполнение МЗ ДОО'!C5</f>
        <v>99.061032863849775</v>
      </c>
      <c r="D16" s="4"/>
      <c r="E16" s="4"/>
      <c r="F16" s="4"/>
      <c r="G16" s="4"/>
      <c r="H16" s="4">
        <f>432/426*100</f>
        <v>101.40845070422534</v>
      </c>
      <c r="I16" s="4"/>
      <c r="J16" s="4"/>
      <c r="K16" s="92"/>
      <c r="L16" s="93"/>
      <c r="M16" s="93"/>
      <c r="N16" s="94">
        <f t="shared" si="1"/>
        <v>100.23474178403757</v>
      </c>
      <c r="O16" s="95">
        <v>50</v>
      </c>
      <c r="P16" s="96">
        <v>10</v>
      </c>
      <c r="Q16" s="97">
        <v>8.33</v>
      </c>
      <c r="R16" s="98">
        <v>8.57</v>
      </c>
      <c r="S16" s="96" t="e">
        <f>'4. Активность ЭПОС'!#REF!</f>
        <v>#REF!</v>
      </c>
      <c r="T16" s="99">
        <v>10</v>
      </c>
      <c r="U16" s="100">
        <v>0</v>
      </c>
      <c r="V16" s="101" t="e">
        <f t="shared" si="2"/>
        <v>#REF!</v>
      </c>
    </row>
    <row r="17" spans="1:22" ht="22.5" customHeight="1">
      <c r="A17" s="104" t="s">
        <v>33</v>
      </c>
      <c r="B17" s="4"/>
      <c r="C17" s="4">
        <f>'Исполнение МЗ ДОО'!D5</f>
        <v>100</v>
      </c>
      <c r="D17" s="4"/>
      <c r="E17" s="4"/>
      <c r="F17" s="4"/>
      <c r="G17" s="4"/>
      <c r="H17" s="4">
        <f>510/502*100</f>
        <v>101.59362549800797</v>
      </c>
      <c r="I17" s="4"/>
      <c r="J17" s="6"/>
      <c r="K17" s="92"/>
      <c r="L17" s="93"/>
      <c r="M17" s="93"/>
      <c r="N17" s="94">
        <f t="shared" si="1"/>
        <v>100.79681274900398</v>
      </c>
      <c r="O17" s="95">
        <v>50</v>
      </c>
      <c r="P17" s="96">
        <v>10</v>
      </c>
      <c r="Q17" s="97">
        <v>10</v>
      </c>
      <c r="R17" s="98">
        <v>8.57</v>
      </c>
      <c r="S17" s="96" t="e">
        <f>'4. Активность ЭПОС'!#REF!</f>
        <v>#REF!</v>
      </c>
      <c r="T17" s="99">
        <v>10</v>
      </c>
      <c r="U17" s="100">
        <v>0</v>
      </c>
      <c r="V17" s="101" t="e">
        <f t="shared" si="2"/>
        <v>#REF!</v>
      </c>
    </row>
    <row r="18" spans="1:22" ht="22.5" customHeight="1">
      <c r="A18" s="104" t="s">
        <v>34</v>
      </c>
      <c r="B18" s="4"/>
      <c r="C18" s="4">
        <f>'Исполнение МЗ ДОО'!E5</f>
        <v>100</v>
      </c>
      <c r="D18" s="4"/>
      <c r="E18" s="4"/>
      <c r="F18" s="4"/>
      <c r="G18" s="4"/>
      <c r="H18" s="4">
        <f>300/301*100</f>
        <v>99.667774086378742</v>
      </c>
      <c r="I18" s="4"/>
      <c r="J18" s="6"/>
      <c r="K18" s="92"/>
      <c r="L18" s="93"/>
      <c r="M18" s="93"/>
      <c r="N18" s="94">
        <f t="shared" si="1"/>
        <v>99.833887043189378</v>
      </c>
      <c r="O18" s="95">
        <v>50</v>
      </c>
      <c r="P18" s="96">
        <v>10</v>
      </c>
      <c r="Q18" s="97">
        <v>8.89</v>
      </c>
      <c r="R18" s="98">
        <v>12</v>
      </c>
      <c r="S18" s="96" t="e">
        <f>'4. Активность ЭПОС'!#REF!</f>
        <v>#REF!</v>
      </c>
      <c r="T18" s="99">
        <v>10</v>
      </c>
      <c r="U18" s="100">
        <v>0</v>
      </c>
      <c r="V18" s="101" t="e">
        <f t="shared" si="2"/>
        <v>#REF!</v>
      </c>
    </row>
    <row r="19" spans="1:22" ht="22.5" customHeight="1">
      <c r="A19" s="104" t="s">
        <v>35</v>
      </c>
      <c r="B19" s="4"/>
      <c r="C19" s="4">
        <f>'Исполнение МЗ ДОО'!F5</f>
        <v>100</v>
      </c>
      <c r="D19" s="4"/>
      <c r="E19" s="4"/>
      <c r="F19" s="4"/>
      <c r="G19" s="4"/>
      <c r="H19" s="4">
        <f>510/502*100</f>
        <v>101.59362549800797</v>
      </c>
      <c r="I19" s="4"/>
      <c r="J19" s="6"/>
      <c r="K19" s="92"/>
      <c r="L19" s="93"/>
      <c r="M19" s="93"/>
      <c r="N19" s="94">
        <f t="shared" si="1"/>
        <v>100.79681274900398</v>
      </c>
      <c r="O19" s="95">
        <v>0</v>
      </c>
      <c r="P19" s="108">
        <v>10</v>
      </c>
      <c r="Q19" s="97">
        <v>5</v>
      </c>
      <c r="R19" s="98">
        <v>6.86</v>
      </c>
      <c r="S19" s="96" t="e">
        <f>'4. Активность ЭПОС'!#REF!</f>
        <v>#REF!</v>
      </c>
      <c r="T19" s="99">
        <v>5</v>
      </c>
      <c r="U19" s="100">
        <v>0</v>
      </c>
      <c r="V19" s="101" t="e">
        <f t="shared" si="2"/>
        <v>#REF!</v>
      </c>
    </row>
    <row r="20" spans="1:22" ht="22.5" customHeight="1">
      <c r="A20" s="104" t="s">
        <v>36</v>
      </c>
      <c r="B20" s="4"/>
      <c r="C20" s="4">
        <f>'Исполнение МЗ ДОО'!G5</f>
        <v>100</v>
      </c>
      <c r="D20" s="4"/>
      <c r="E20" s="4"/>
      <c r="F20" s="4"/>
      <c r="G20" s="4"/>
      <c r="H20" s="4">
        <f>300/301*100</f>
        <v>99.667774086378742</v>
      </c>
      <c r="I20" s="4"/>
      <c r="J20" s="6"/>
      <c r="K20" s="92"/>
      <c r="L20" s="93"/>
      <c r="M20" s="93"/>
      <c r="N20" s="94">
        <f t="shared" si="1"/>
        <v>99.833887043189378</v>
      </c>
      <c r="O20" s="95">
        <v>25</v>
      </c>
      <c r="P20" s="96">
        <v>10</v>
      </c>
      <c r="Q20" s="97">
        <v>8.33</v>
      </c>
      <c r="R20" s="98">
        <v>6.86</v>
      </c>
      <c r="S20" s="96" t="e">
        <f>'4. Активность ЭПОС'!#REF!</f>
        <v>#REF!</v>
      </c>
      <c r="T20" s="99">
        <v>10</v>
      </c>
      <c r="U20" s="100">
        <v>0</v>
      </c>
      <c r="V20" s="101" t="e">
        <f t="shared" si="2"/>
        <v>#REF!</v>
      </c>
    </row>
    <row r="21" spans="1:22" ht="22.5" customHeight="1">
      <c r="A21" s="104" t="s">
        <v>37</v>
      </c>
      <c r="B21" s="4"/>
      <c r="C21" s="4"/>
      <c r="D21" s="4">
        <f>'Исполнение МЗ УДО'!B5</f>
        <v>100</v>
      </c>
      <c r="E21" s="4"/>
      <c r="F21" s="4"/>
      <c r="G21" s="4"/>
      <c r="H21" s="4"/>
      <c r="I21" s="4">
        <f>661/658*100</f>
        <v>100.45592705167172</v>
      </c>
      <c r="J21" s="4">
        <f>AVERAGE(K21:M21)</f>
        <v>100</v>
      </c>
      <c r="K21" s="92">
        <v>100</v>
      </c>
      <c r="L21" s="93"/>
      <c r="M21" s="93"/>
      <c r="N21" s="94">
        <f t="shared" si="1"/>
        <v>100.15197568389057</v>
      </c>
      <c r="O21" s="95">
        <v>0</v>
      </c>
      <c r="P21" s="96"/>
      <c r="Q21" s="97">
        <v>10</v>
      </c>
      <c r="R21" s="98">
        <v>8.57</v>
      </c>
      <c r="S21" s="96" t="e">
        <f>'4. Активность ЭПОС'!#REF!</f>
        <v>#REF!</v>
      </c>
      <c r="T21" s="99">
        <v>10</v>
      </c>
      <c r="U21" s="100">
        <v>0</v>
      </c>
      <c r="V21" s="101" t="e">
        <f t="shared" si="2"/>
        <v>#REF!</v>
      </c>
    </row>
    <row r="22" spans="1:22" ht="22.5" customHeight="1">
      <c r="A22" s="104" t="s">
        <v>38</v>
      </c>
      <c r="B22" s="4"/>
      <c r="C22" s="4"/>
      <c r="D22" s="4">
        <f>'Исполнение МЗ УДО'!C5</f>
        <v>73.224043715847003</v>
      </c>
      <c r="E22" s="4"/>
      <c r="F22" s="4"/>
      <c r="G22" s="4"/>
      <c r="H22" s="4"/>
      <c r="I22" s="4">
        <f>549/506*100</f>
        <v>108.49802371541502</v>
      </c>
      <c r="J22" s="6"/>
      <c r="K22" s="92">
        <v>100</v>
      </c>
      <c r="L22" s="93"/>
      <c r="M22" s="93"/>
      <c r="N22" s="94">
        <f t="shared" si="1"/>
        <v>90.861033715631009</v>
      </c>
      <c r="O22" s="95">
        <v>50</v>
      </c>
      <c r="P22" s="108"/>
      <c r="Q22" s="97">
        <v>10</v>
      </c>
      <c r="R22" s="109" t="e">
        <f>'7 Коврижных З Д'!#REF!</f>
        <v>#REF!</v>
      </c>
      <c r="S22" s="96" t="e">
        <f>'4. Активность ЭПОС'!#REF!</f>
        <v>#REF!</v>
      </c>
      <c r="T22" s="99">
        <v>0</v>
      </c>
      <c r="U22" s="100">
        <v>0</v>
      </c>
      <c r="V22" s="101" t="e">
        <f t="shared" si="2"/>
        <v>#REF!</v>
      </c>
    </row>
    <row r="23" spans="1:22" ht="22.5" customHeight="1">
      <c r="A23" s="104" t="s">
        <v>39</v>
      </c>
      <c r="B23" s="4"/>
      <c r="C23" s="4"/>
      <c r="D23" s="4">
        <f>'Исполнение МЗ ИМЦ'!B4</f>
        <v>41.777777777777779</v>
      </c>
      <c r="E23" s="4"/>
      <c r="F23" s="4"/>
      <c r="G23" s="4"/>
      <c r="H23" s="4"/>
      <c r="I23" s="4">
        <v>100</v>
      </c>
      <c r="J23" s="6"/>
      <c r="K23" s="92"/>
      <c r="L23" s="92"/>
      <c r="M23" s="92"/>
      <c r="N23" s="94">
        <f t="shared" si="1"/>
        <v>70.888888888888886</v>
      </c>
      <c r="O23" s="95">
        <v>50</v>
      </c>
      <c r="P23" s="96">
        <v>0</v>
      </c>
      <c r="Q23" s="97">
        <v>10</v>
      </c>
      <c r="R23" s="98">
        <v>10.29</v>
      </c>
      <c r="S23" s="96" t="e">
        <f>'4. Активность ЭПОС'!#REF!</f>
        <v>#REF!</v>
      </c>
      <c r="T23" s="110">
        <v>0</v>
      </c>
      <c r="U23" s="111">
        <v>0</v>
      </c>
      <c r="V23" s="101" t="e">
        <f>SUM(O23:U23)</f>
        <v>#REF!</v>
      </c>
    </row>
    <row r="24" spans="1:22" ht="22.5" customHeight="1">
      <c r="A24" s="14"/>
      <c r="K24" s="14"/>
      <c r="L24" s="14"/>
      <c r="M24" s="14"/>
      <c r="P24" s="15"/>
      <c r="V24" s="16"/>
    </row>
    <row r="25" spans="1:22" ht="15.75" customHeight="1">
      <c r="A25" s="14"/>
      <c r="K25" s="14"/>
      <c r="L25" s="14"/>
      <c r="M25" s="14"/>
      <c r="P25" s="15"/>
      <c r="V25" s="16"/>
    </row>
    <row r="26" spans="1:22" ht="15.75" customHeight="1">
      <c r="A26" s="14"/>
      <c r="K26" s="14"/>
      <c r="L26" s="14"/>
      <c r="M26" s="14"/>
      <c r="P26" s="15"/>
      <c r="V26" s="16"/>
    </row>
    <row r="27" spans="1:22" ht="15.75" customHeight="1">
      <c r="A27" s="14"/>
      <c r="K27" s="14"/>
      <c r="L27" s="14"/>
      <c r="M27" s="14"/>
      <c r="P27" s="15"/>
      <c r="V27" s="16"/>
    </row>
    <row r="28" spans="1:22" ht="15.75" customHeight="1">
      <c r="A28" s="14"/>
      <c r="K28" s="14"/>
      <c r="L28" s="14"/>
      <c r="M28" s="14"/>
      <c r="P28" s="15"/>
      <c r="V28" s="16"/>
    </row>
    <row r="29" spans="1:22" ht="15.75" customHeight="1">
      <c r="A29" s="14"/>
      <c r="K29" s="14"/>
      <c r="L29" s="14"/>
      <c r="M29" s="14"/>
      <c r="P29" s="15"/>
      <c r="V29" s="16"/>
    </row>
    <row r="30" spans="1:22" ht="15.75" customHeight="1">
      <c r="A30" s="14"/>
      <c r="K30" s="14"/>
      <c r="L30" s="14"/>
      <c r="M30" s="14"/>
      <c r="P30" s="15"/>
      <c r="V30" s="16"/>
    </row>
    <row r="31" spans="1:22" ht="15.75" customHeight="1">
      <c r="A31" s="14"/>
      <c r="K31" s="14"/>
      <c r="L31" s="14"/>
      <c r="M31" s="14"/>
      <c r="P31" s="15"/>
      <c r="V31" s="16"/>
    </row>
    <row r="32" spans="1:22" ht="15.75" customHeight="1">
      <c r="A32" s="14"/>
      <c r="K32" s="14"/>
      <c r="L32" s="14"/>
      <c r="M32" s="14"/>
      <c r="P32" s="15"/>
      <c r="V32" s="16"/>
    </row>
    <row r="33" spans="1:22" ht="15.75" customHeight="1">
      <c r="A33" s="14"/>
      <c r="K33" s="14"/>
      <c r="L33" s="14"/>
      <c r="M33" s="14"/>
      <c r="P33" s="15"/>
      <c r="V33" s="16"/>
    </row>
    <row r="34" spans="1:22" ht="15.75" customHeight="1">
      <c r="A34" s="14"/>
      <c r="K34" s="14"/>
      <c r="L34" s="14"/>
      <c r="M34" s="14"/>
      <c r="P34" s="15"/>
      <c r="V34" s="16"/>
    </row>
    <row r="35" spans="1:22" ht="15.75" customHeight="1">
      <c r="A35" s="14"/>
      <c r="K35" s="14"/>
      <c r="L35" s="14"/>
      <c r="M35" s="14"/>
      <c r="P35" s="15"/>
      <c r="V35" s="16"/>
    </row>
    <row r="36" spans="1:22" ht="15.75" customHeight="1">
      <c r="A36" s="14"/>
      <c r="K36" s="14"/>
      <c r="L36" s="14"/>
      <c r="M36" s="14"/>
      <c r="P36" s="15"/>
      <c r="V36" s="16"/>
    </row>
    <row r="37" spans="1:22" ht="15.75" customHeight="1">
      <c r="A37" s="14"/>
      <c r="K37" s="14"/>
      <c r="L37" s="14"/>
      <c r="M37" s="14"/>
      <c r="P37" s="15"/>
      <c r="V37" s="16"/>
    </row>
    <row r="38" spans="1:22" ht="15.75" customHeight="1">
      <c r="A38" s="14"/>
      <c r="K38" s="14"/>
      <c r="L38" s="14"/>
      <c r="M38" s="14"/>
      <c r="P38" s="15"/>
      <c r="V38" s="16"/>
    </row>
    <row r="39" spans="1:22" ht="15.75" customHeight="1">
      <c r="A39" s="14"/>
      <c r="K39" s="14"/>
      <c r="L39" s="14"/>
      <c r="M39" s="14"/>
      <c r="P39" s="15"/>
      <c r="V39" s="16"/>
    </row>
    <row r="40" spans="1:22" ht="15.75" customHeight="1">
      <c r="A40" s="14"/>
      <c r="K40" s="14"/>
      <c r="L40" s="14"/>
      <c r="M40" s="14"/>
      <c r="P40" s="15"/>
      <c r="V40" s="16"/>
    </row>
    <row r="41" spans="1:22" ht="15.75" customHeight="1">
      <c r="A41" s="14"/>
      <c r="K41" s="14"/>
      <c r="L41" s="14"/>
      <c r="M41" s="14"/>
      <c r="P41" s="15"/>
      <c r="V41" s="16"/>
    </row>
    <row r="42" spans="1:22" ht="15.75" customHeight="1">
      <c r="A42" s="14"/>
      <c r="K42" s="14"/>
      <c r="L42" s="14"/>
      <c r="M42" s="14"/>
      <c r="P42" s="15"/>
      <c r="V42" s="16"/>
    </row>
    <row r="43" spans="1:22" ht="15.75" customHeight="1">
      <c r="A43" s="14"/>
      <c r="K43" s="14"/>
      <c r="L43" s="14"/>
      <c r="M43" s="14"/>
      <c r="P43" s="15"/>
      <c r="V43" s="16"/>
    </row>
    <row r="44" spans="1:22" ht="15.75" customHeight="1">
      <c r="A44" s="14"/>
      <c r="K44" s="14"/>
      <c r="L44" s="14"/>
      <c r="M44" s="14"/>
      <c r="P44" s="15"/>
      <c r="V44" s="16"/>
    </row>
    <row r="45" spans="1:22" ht="15.75" customHeight="1">
      <c r="A45" s="14"/>
      <c r="K45" s="14"/>
      <c r="L45" s="14"/>
      <c r="M45" s="14"/>
      <c r="P45" s="15"/>
      <c r="V45" s="16"/>
    </row>
    <row r="46" spans="1:22" ht="15.75" customHeight="1">
      <c r="A46" s="14"/>
      <c r="K46" s="14"/>
      <c r="L46" s="14"/>
      <c r="M46" s="14"/>
      <c r="P46" s="15"/>
      <c r="V46" s="16"/>
    </row>
    <row r="47" spans="1:22" ht="15.75" customHeight="1">
      <c r="A47" s="14"/>
      <c r="K47" s="14"/>
      <c r="L47" s="14"/>
      <c r="M47" s="14"/>
      <c r="P47" s="15"/>
      <c r="V47" s="16"/>
    </row>
    <row r="48" spans="1:22" ht="15.75" customHeight="1">
      <c r="A48" s="14"/>
      <c r="K48" s="14"/>
      <c r="L48" s="14"/>
      <c r="M48" s="14"/>
      <c r="P48" s="15"/>
      <c r="V48" s="16"/>
    </row>
    <row r="49" spans="1:22" ht="15.75" customHeight="1">
      <c r="A49" s="14"/>
      <c r="K49" s="14"/>
      <c r="L49" s="14"/>
      <c r="M49" s="14"/>
      <c r="P49" s="15"/>
      <c r="V49" s="16"/>
    </row>
    <row r="50" spans="1:22" ht="15.75" customHeight="1">
      <c r="A50" s="14"/>
      <c r="K50" s="14"/>
      <c r="L50" s="14"/>
      <c r="M50" s="14"/>
      <c r="P50" s="15"/>
      <c r="V50" s="16"/>
    </row>
    <row r="51" spans="1:22" ht="15.75" customHeight="1">
      <c r="A51" s="14"/>
      <c r="K51" s="14"/>
      <c r="L51" s="14"/>
      <c r="M51" s="14"/>
      <c r="P51" s="15"/>
      <c r="V51" s="16"/>
    </row>
    <row r="52" spans="1:22" ht="15.75" customHeight="1">
      <c r="A52" s="14"/>
      <c r="K52" s="14"/>
      <c r="L52" s="14"/>
      <c r="M52" s="14"/>
      <c r="P52" s="15"/>
      <c r="V52" s="16"/>
    </row>
    <row r="53" spans="1:22" ht="15.75" customHeight="1">
      <c r="A53" s="14"/>
      <c r="K53" s="14"/>
      <c r="L53" s="14"/>
      <c r="M53" s="14"/>
      <c r="P53" s="15"/>
      <c r="V53" s="16"/>
    </row>
    <row r="54" spans="1:22" ht="15.75" customHeight="1">
      <c r="A54" s="14"/>
      <c r="K54" s="14"/>
      <c r="L54" s="14"/>
      <c r="M54" s="14"/>
      <c r="P54" s="15"/>
      <c r="V54" s="16"/>
    </row>
    <row r="55" spans="1:22" ht="15.75" customHeight="1">
      <c r="A55" s="14"/>
      <c r="K55" s="14"/>
      <c r="L55" s="14"/>
      <c r="M55" s="14"/>
      <c r="P55" s="15"/>
      <c r="V55" s="16"/>
    </row>
    <row r="56" spans="1:22" ht="15.75" customHeight="1">
      <c r="A56" s="14"/>
      <c r="K56" s="14"/>
      <c r="L56" s="14"/>
      <c r="M56" s="14"/>
      <c r="P56" s="15"/>
      <c r="V56" s="16"/>
    </row>
    <row r="57" spans="1:22" ht="15.75" customHeight="1">
      <c r="A57" s="14"/>
      <c r="K57" s="14"/>
      <c r="L57" s="14"/>
      <c r="M57" s="14"/>
      <c r="P57" s="15"/>
      <c r="V57" s="16"/>
    </row>
    <row r="58" spans="1:22" ht="15.75" customHeight="1">
      <c r="A58" s="14"/>
      <c r="K58" s="14"/>
      <c r="L58" s="14"/>
      <c r="M58" s="14"/>
      <c r="P58" s="15"/>
      <c r="V58" s="16"/>
    </row>
    <row r="59" spans="1:22" ht="15.75" customHeight="1">
      <c r="A59" s="14"/>
      <c r="K59" s="14"/>
      <c r="L59" s="14"/>
      <c r="M59" s="14"/>
      <c r="P59" s="15"/>
      <c r="V59" s="16"/>
    </row>
    <row r="60" spans="1:22" ht="15.75" customHeight="1">
      <c r="A60" s="14"/>
      <c r="K60" s="14"/>
      <c r="L60" s="14"/>
      <c r="M60" s="14"/>
      <c r="P60" s="15"/>
      <c r="V60" s="16"/>
    </row>
    <row r="61" spans="1:22" ht="15.75" customHeight="1">
      <c r="A61" s="14"/>
      <c r="K61" s="14"/>
      <c r="L61" s="14"/>
      <c r="M61" s="14"/>
      <c r="P61" s="15"/>
      <c r="V61" s="16"/>
    </row>
    <row r="62" spans="1:22" ht="15.75" customHeight="1">
      <c r="A62" s="14"/>
      <c r="K62" s="14"/>
      <c r="L62" s="14"/>
      <c r="M62" s="14"/>
      <c r="P62" s="15"/>
      <c r="V62" s="16"/>
    </row>
    <row r="63" spans="1:22" ht="15.75" customHeight="1">
      <c r="A63" s="14"/>
      <c r="K63" s="14"/>
      <c r="L63" s="14"/>
      <c r="M63" s="14"/>
      <c r="P63" s="15"/>
      <c r="V63" s="16"/>
    </row>
    <row r="64" spans="1:22" ht="15.75" customHeight="1">
      <c r="A64" s="14"/>
      <c r="K64" s="14"/>
      <c r="L64" s="14"/>
      <c r="M64" s="14"/>
      <c r="P64" s="15"/>
      <c r="V64" s="16"/>
    </row>
    <row r="65" spans="1:22" ht="15.75" customHeight="1">
      <c r="A65" s="14"/>
      <c r="K65" s="14"/>
      <c r="L65" s="14"/>
      <c r="M65" s="14"/>
      <c r="P65" s="15"/>
      <c r="V65" s="16"/>
    </row>
    <row r="66" spans="1:22" ht="15.75" customHeight="1">
      <c r="A66" s="14"/>
      <c r="K66" s="14"/>
      <c r="L66" s="14"/>
      <c r="M66" s="14"/>
      <c r="P66" s="15"/>
      <c r="V66" s="16"/>
    </row>
    <row r="67" spans="1:22" ht="15.75" customHeight="1">
      <c r="A67" s="14"/>
      <c r="K67" s="14"/>
      <c r="L67" s="14"/>
      <c r="M67" s="14"/>
      <c r="P67" s="15"/>
      <c r="V67" s="16"/>
    </row>
    <row r="68" spans="1:22" ht="15.75" customHeight="1">
      <c r="A68" s="14"/>
      <c r="K68" s="14"/>
      <c r="L68" s="14"/>
      <c r="M68" s="14"/>
      <c r="P68" s="15"/>
      <c r="V68" s="16"/>
    </row>
    <row r="69" spans="1:22" ht="15.75" customHeight="1">
      <c r="A69" s="14"/>
      <c r="K69" s="14"/>
      <c r="L69" s="14"/>
      <c r="M69" s="14"/>
      <c r="P69" s="15"/>
      <c r="V69" s="16"/>
    </row>
    <row r="70" spans="1:22" ht="15.75" customHeight="1">
      <c r="A70" s="14"/>
      <c r="K70" s="14"/>
      <c r="L70" s="14"/>
      <c r="M70" s="14"/>
      <c r="P70" s="15"/>
      <c r="V70" s="16"/>
    </row>
    <row r="71" spans="1:22" ht="15.75" customHeight="1">
      <c r="A71" s="14"/>
      <c r="K71" s="14"/>
      <c r="L71" s="14"/>
      <c r="M71" s="14"/>
      <c r="P71" s="15"/>
      <c r="V71" s="16"/>
    </row>
    <row r="72" spans="1:22" ht="15.75" customHeight="1">
      <c r="A72" s="14"/>
      <c r="K72" s="14"/>
      <c r="L72" s="14"/>
      <c r="M72" s="14"/>
      <c r="P72" s="15"/>
      <c r="V72" s="16"/>
    </row>
    <row r="73" spans="1:22" ht="15.75" customHeight="1">
      <c r="A73" s="14"/>
      <c r="K73" s="14"/>
      <c r="L73" s="14"/>
      <c r="M73" s="14"/>
      <c r="P73" s="15"/>
      <c r="V73" s="16"/>
    </row>
    <row r="74" spans="1:22" ht="15.75" customHeight="1">
      <c r="A74" s="14"/>
      <c r="K74" s="14"/>
      <c r="L74" s="14"/>
      <c r="M74" s="14"/>
      <c r="P74" s="15"/>
      <c r="V74" s="16"/>
    </row>
    <row r="75" spans="1:22" ht="15.75" customHeight="1">
      <c r="A75" s="14"/>
      <c r="K75" s="14"/>
      <c r="L75" s="14"/>
      <c r="M75" s="14"/>
      <c r="P75" s="15"/>
      <c r="V75" s="16"/>
    </row>
    <row r="76" spans="1:22" ht="15.75" customHeight="1">
      <c r="A76" s="14"/>
      <c r="K76" s="14"/>
      <c r="L76" s="14"/>
      <c r="M76" s="14"/>
      <c r="P76" s="15"/>
      <c r="V76" s="16"/>
    </row>
    <row r="77" spans="1:22" ht="15.75" customHeight="1">
      <c r="A77" s="14"/>
      <c r="K77" s="14"/>
      <c r="L77" s="14"/>
      <c r="M77" s="14"/>
      <c r="P77" s="15"/>
      <c r="V77" s="16"/>
    </row>
    <row r="78" spans="1:22" ht="15.75" customHeight="1">
      <c r="A78" s="14"/>
      <c r="K78" s="14"/>
      <c r="L78" s="14"/>
      <c r="M78" s="14"/>
      <c r="P78" s="15"/>
      <c r="V78" s="16"/>
    </row>
    <row r="79" spans="1:22" ht="15.75" customHeight="1">
      <c r="A79" s="14"/>
      <c r="K79" s="14"/>
      <c r="L79" s="14"/>
      <c r="M79" s="14"/>
      <c r="P79" s="15"/>
      <c r="V79" s="16"/>
    </row>
    <row r="80" spans="1:22" ht="15.75" customHeight="1">
      <c r="A80" s="14"/>
      <c r="K80" s="14"/>
      <c r="L80" s="14"/>
      <c r="M80" s="14"/>
      <c r="P80" s="15"/>
      <c r="V80" s="16"/>
    </row>
    <row r="81" spans="1:22" ht="15.75" customHeight="1">
      <c r="A81" s="14"/>
      <c r="K81" s="14"/>
      <c r="L81" s="14"/>
      <c r="M81" s="14"/>
      <c r="P81" s="15"/>
      <c r="V81" s="16"/>
    </row>
    <row r="82" spans="1:22" ht="15.75" customHeight="1">
      <c r="A82" s="14"/>
      <c r="K82" s="14"/>
      <c r="L82" s="14"/>
      <c r="M82" s="14"/>
      <c r="P82" s="15"/>
      <c r="V82" s="16"/>
    </row>
    <row r="83" spans="1:22" ht="15.75" customHeight="1">
      <c r="A83" s="14"/>
      <c r="K83" s="14"/>
      <c r="L83" s="14"/>
      <c r="M83" s="14"/>
      <c r="P83" s="15"/>
      <c r="V83" s="16"/>
    </row>
    <row r="84" spans="1:22" ht="15.75" customHeight="1">
      <c r="A84" s="14"/>
      <c r="K84" s="14"/>
      <c r="L84" s="14"/>
      <c r="M84" s="14"/>
      <c r="P84" s="15"/>
      <c r="V84" s="16"/>
    </row>
    <row r="85" spans="1:22" ht="15.75" customHeight="1">
      <c r="A85" s="14"/>
      <c r="K85" s="14"/>
      <c r="L85" s="14"/>
      <c r="M85" s="14"/>
      <c r="P85" s="15"/>
      <c r="V85" s="16"/>
    </row>
    <row r="86" spans="1:22" ht="15.75" customHeight="1">
      <c r="A86" s="14"/>
      <c r="K86" s="14"/>
      <c r="L86" s="14"/>
      <c r="M86" s="14"/>
      <c r="P86" s="15"/>
      <c r="V86" s="16"/>
    </row>
    <row r="87" spans="1:22" ht="15.75" customHeight="1">
      <c r="A87" s="14"/>
      <c r="K87" s="14"/>
      <c r="L87" s="14"/>
      <c r="M87" s="14"/>
      <c r="P87" s="15"/>
      <c r="V87" s="16"/>
    </row>
    <row r="88" spans="1:22" ht="15.75" customHeight="1">
      <c r="A88" s="14"/>
      <c r="K88" s="14"/>
      <c r="L88" s="14"/>
      <c r="M88" s="14"/>
      <c r="P88" s="15"/>
      <c r="V88" s="16"/>
    </row>
    <row r="89" spans="1:22" ht="15.75" customHeight="1">
      <c r="A89" s="14"/>
      <c r="K89" s="14"/>
      <c r="L89" s="14"/>
      <c r="M89" s="14"/>
      <c r="P89" s="15"/>
      <c r="V89" s="16"/>
    </row>
    <row r="90" spans="1:22" ht="15.75" customHeight="1">
      <c r="A90" s="14"/>
      <c r="K90" s="14"/>
      <c r="L90" s="14"/>
      <c r="M90" s="14"/>
      <c r="P90" s="15"/>
      <c r="V90" s="16"/>
    </row>
    <row r="91" spans="1:22" ht="15.75" customHeight="1">
      <c r="A91" s="14"/>
      <c r="K91" s="14"/>
      <c r="L91" s="14"/>
      <c r="M91" s="14"/>
      <c r="P91" s="15"/>
      <c r="V91" s="16"/>
    </row>
    <row r="92" spans="1:22" ht="15.75" customHeight="1">
      <c r="A92" s="14"/>
      <c r="K92" s="14"/>
      <c r="L92" s="14"/>
      <c r="M92" s="14"/>
      <c r="P92" s="15"/>
      <c r="V92" s="16"/>
    </row>
    <row r="93" spans="1:22" ht="15.75" customHeight="1">
      <c r="A93" s="14"/>
      <c r="K93" s="14"/>
      <c r="L93" s="14"/>
      <c r="M93" s="14"/>
      <c r="P93" s="15"/>
      <c r="V93" s="16"/>
    </row>
    <row r="94" spans="1:22" ht="15.75" customHeight="1">
      <c r="A94" s="14"/>
      <c r="K94" s="14"/>
      <c r="L94" s="14"/>
      <c r="M94" s="14"/>
      <c r="P94" s="15"/>
      <c r="V94" s="16"/>
    </row>
    <row r="95" spans="1:22" ht="15.75" customHeight="1">
      <c r="A95" s="14"/>
      <c r="K95" s="14"/>
      <c r="L95" s="14"/>
      <c r="M95" s="14"/>
      <c r="P95" s="15"/>
      <c r="V95" s="16"/>
    </row>
    <row r="96" spans="1:22" ht="15.75" customHeight="1">
      <c r="A96" s="14"/>
      <c r="K96" s="14"/>
      <c r="L96" s="14"/>
      <c r="M96" s="14"/>
      <c r="P96" s="15"/>
      <c r="V96" s="16"/>
    </row>
    <row r="97" spans="1:22" ht="15.75" customHeight="1">
      <c r="A97" s="14"/>
      <c r="K97" s="14"/>
      <c r="L97" s="14"/>
      <c r="M97" s="14"/>
      <c r="P97" s="15"/>
      <c r="V97" s="16"/>
    </row>
    <row r="98" spans="1:22" ht="15.75" customHeight="1">
      <c r="A98" s="14"/>
      <c r="K98" s="14"/>
      <c r="L98" s="14"/>
      <c r="M98" s="14"/>
      <c r="P98" s="15"/>
      <c r="V98" s="16"/>
    </row>
    <row r="99" spans="1:22" ht="15.75" customHeight="1">
      <c r="A99" s="14"/>
      <c r="K99" s="14"/>
      <c r="L99" s="14"/>
      <c r="M99" s="14"/>
      <c r="P99" s="15"/>
      <c r="V99" s="16"/>
    </row>
    <row r="100" spans="1:22" ht="15.75" customHeight="1">
      <c r="A100" s="14"/>
      <c r="K100" s="14"/>
      <c r="L100" s="14"/>
      <c r="M100" s="14"/>
      <c r="P100" s="15"/>
      <c r="V100" s="16"/>
    </row>
    <row r="101" spans="1:22" ht="15.75" customHeight="1">
      <c r="A101" s="14"/>
      <c r="K101" s="14"/>
      <c r="L101" s="14"/>
      <c r="M101" s="14"/>
      <c r="P101" s="15"/>
      <c r="V101" s="16"/>
    </row>
    <row r="102" spans="1:22" ht="15.75" customHeight="1">
      <c r="A102" s="14"/>
      <c r="K102" s="14"/>
      <c r="L102" s="14"/>
      <c r="M102" s="14"/>
      <c r="P102" s="15"/>
      <c r="V102" s="16"/>
    </row>
    <row r="103" spans="1:22" ht="15.75" customHeight="1">
      <c r="A103" s="14"/>
      <c r="K103" s="14"/>
      <c r="L103" s="14"/>
      <c r="M103" s="14"/>
      <c r="P103" s="15"/>
      <c r="V103" s="16"/>
    </row>
    <row r="104" spans="1:22" ht="15.75" customHeight="1">
      <c r="A104" s="14"/>
      <c r="K104" s="14"/>
      <c r="L104" s="14"/>
      <c r="M104" s="14"/>
      <c r="P104" s="15"/>
      <c r="V104" s="16"/>
    </row>
    <row r="105" spans="1:22" ht="15.75" customHeight="1">
      <c r="A105" s="14"/>
      <c r="K105" s="14"/>
      <c r="L105" s="14"/>
      <c r="M105" s="14"/>
      <c r="P105" s="15"/>
      <c r="V105" s="16"/>
    </row>
    <row r="106" spans="1:22" ht="15.75" customHeight="1">
      <c r="A106" s="14"/>
      <c r="K106" s="14"/>
      <c r="L106" s="14"/>
      <c r="M106" s="14"/>
      <c r="P106" s="15"/>
      <c r="V106" s="16"/>
    </row>
    <row r="107" spans="1:22" ht="15.75" customHeight="1">
      <c r="A107" s="14"/>
      <c r="K107" s="14"/>
      <c r="L107" s="14"/>
      <c r="M107" s="14"/>
      <c r="P107" s="15"/>
      <c r="V107" s="16"/>
    </row>
    <row r="108" spans="1:22" ht="15.75" customHeight="1">
      <c r="A108" s="14"/>
      <c r="K108" s="14"/>
      <c r="L108" s="14"/>
      <c r="M108" s="14"/>
      <c r="P108" s="15"/>
      <c r="V108" s="16"/>
    </row>
    <row r="109" spans="1:22" ht="15.75" customHeight="1">
      <c r="A109" s="14"/>
      <c r="K109" s="14"/>
      <c r="L109" s="14"/>
      <c r="M109" s="14"/>
      <c r="P109" s="15"/>
      <c r="V109" s="16"/>
    </row>
    <row r="110" spans="1:22" ht="15.75" customHeight="1">
      <c r="A110" s="14"/>
      <c r="K110" s="14"/>
      <c r="L110" s="14"/>
      <c r="M110" s="14"/>
      <c r="P110" s="15"/>
      <c r="V110" s="16"/>
    </row>
    <row r="111" spans="1:22" ht="15.75" customHeight="1">
      <c r="A111" s="14"/>
      <c r="K111" s="14"/>
      <c r="L111" s="14"/>
      <c r="M111" s="14"/>
      <c r="P111" s="15"/>
      <c r="V111" s="16"/>
    </row>
    <row r="112" spans="1:22" ht="15.75" customHeight="1">
      <c r="A112" s="14"/>
      <c r="K112" s="14"/>
      <c r="L112" s="14"/>
      <c r="M112" s="14"/>
      <c r="P112" s="15"/>
      <c r="V112" s="16"/>
    </row>
    <row r="113" spans="1:22" ht="15.75" customHeight="1">
      <c r="A113" s="14"/>
      <c r="K113" s="14"/>
      <c r="L113" s="14"/>
      <c r="M113" s="14"/>
      <c r="P113" s="15"/>
      <c r="V113" s="16"/>
    </row>
    <row r="114" spans="1:22" ht="15.75" customHeight="1">
      <c r="A114" s="14"/>
      <c r="K114" s="14"/>
      <c r="L114" s="14"/>
      <c r="M114" s="14"/>
      <c r="P114" s="15"/>
      <c r="V114" s="16"/>
    </row>
    <row r="115" spans="1:22" ht="15.75" customHeight="1">
      <c r="A115" s="14"/>
      <c r="K115" s="14"/>
      <c r="L115" s="14"/>
      <c r="M115" s="14"/>
      <c r="P115" s="15"/>
      <c r="V115" s="16"/>
    </row>
    <row r="116" spans="1:22" ht="15.75" customHeight="1">
      <c r="A116" s="14"/>
      <c r="K116" s="14"/>
      <c r="L116" s="14"/>
      <c r="M116" s="14"/>
      <c r="P116" s="15"/>
      <c r="V116" s="16"/>
    </row>
    <row r="117" spans="1:22" ht="15.75" customHeight="1">
      <c r="A117" s="14"/>
      <c r="K117" s="14"/>
      <c r="L117" s="14"/>
      <c r="M117" s="14"/>
      <c r="P117" s="15"/>
      <c r="V117" s="16"/>
    </row>
    <row r="118" spans="1:22" ht="15.75" customHeight="1">
      <c r="A118" s="14"/>
      <c r="K118" s="14"/>
      <c r="L118" s="14"/>
      <c r="M118" s="14"/>
      <c r="P118" s="15"/>
      <c r="V118" s="16"/>
    </row>
    <row r="119" spans="1:22" ht="15.75" customHeight="1">
      <c r="A119" s="14"/>
      <c r="K119" s="14"/>
      <c r="L119" s="14"/>
      <c r="M119" s="14"/>
      <c r="P119" s="15"/>
      <c r="V119" s="16"/>
    </row>
    <row r="120" spans="1:22" ht="15.75" customHeight="1">
      <c r="A120" s="14"/>
      <c r="K120" s="14"/>
      <c r="L120" s="14"/>
      <c r="M120" s="14"/>
      <c r="P120" s="15"/>
      <c r="V120" s="16"/>
    </row>
    <row r="121" spans="1:22" ht="15.75" customHeight="1">
      <c r="A121" s="14"/>
      <c r="K121" s="14"/>
      <c r="L121" s="14"/>
      <c r="M121" s="14"/>
      <c r="P121" s="15"/>
      <c r="V121" s="16"/>
    </row>
    <row r="122" spans="1:22" ht="15.75" customHeight="1">
      <c r="A122" s="14"/>
      <c r="K122" s="14"/>
      <c r="L122" s="14"/>
      <c r="M122" s="14"/>
      <c r="P122" s="15"/>
      <c r="V122" s="16"/>
    </row>
    <row r="123" spans="1:22" ht="15.75" customHeight="1">
      <c r="A123" s="14"/>
      <c r="K123" s="14"/>
      <c r="L123" s="14"/>
      <c r="M123" s="14"/>
      <c r="P123" s="15"/>
      <c r="V123" s="16"/>
    </row>
    <row r="124" spans="1:22" ht="15.75" customHeight="1">
      <c r="A124" s="14"/>
      <c r="K124" s="14"/>
      <c r="L124" s="14"/>
      <c r="M124" s="14"/>
      <c r="P124" s="15"/>
      <c r="V124" s="16"/>
    </row>
    <row r="125" spans="1:22" ht="15.75" customHeight="1">
      <c r="A125" s="14"/>
      <c r="K125" s="14"/>
      <c r="L125" s="14"/>
      <c r="M125" s="14"/>
      <c r="P125" s="15"/>
      <c r="V125" s="16"/>
    </row>
    <row r="126" spans="1:22" ht="15.75" customHeight="1">
      <c r="A126" s="14"/>
      <c r="K126" s="14"/>
      <c r="L126" s="14"/>
      <c r="M126" s="14"/>
      <c r="P126" s="15"/>
      <c r="V126" s="16"/>
    </row>
    <row r="127" spans="1:22" ht="15.75" customHeight="1">
      <c r="A127" s="14"/>
      <c r="K127" s="14"/>
      <c r="L127" s="14"/>
      <c r="M127" s="14"/>
      <c r="P127" s="15"/>
      <c r="V127" s="16"/>
    </row>
    <row r="128" spans="1:22" ht="15.75" customHeight="1">
      <c r="A128" s="14"/>
      <c r="K128" s="14"/>
      <c r="L128" s="14"/>
      <c r="M128" s="14"/>
      <c r="P128" s="15"/>
      <c r="V128" s="16"/>
    </row>
    <row r="129" spans="1:22" ht="15.75" customHeight="1">
      <c r="A129" s="14"/>
      <c r="K129" s="14"/>
      <c r="L129" s="14"/>
      <c r="M129" s="14"/>
      <c r="P129" s="15"/>
      <c r="V129" s="16"/>
    </row>
    <row r="130" spans="1:22" ht="15.75" customHeight="1">
      <c r="A130" s="14"/>
      <c r="K130" s="14"/>
      <c r="L130" s="14"/>
      <c r="M130" s="14"/>
      <c r="P130" s="15"/>
      <c r="V130" s="16"/>
    </row>
    <row r="131" spans="1:22" ht="15.75" customHeight="1">
      <c r="A131" s="14"/>
      <c r="K131" s="14"/>
      <c r="L131" s="14"/>
      <c r="M131" s="14"/>
      <c r="P131" s="15"/>
      <c r="V131" s="16"/>
    </row>
    <row r="132" spans="1:22" ht="15.75" customHeight="1">
      <c r="A132" s="14"/>
      <c r="K132" s="14"/>
      <c r="L132" s="14"/>
      <c r="M132" s="14"/>
      <c r="P132" s="15"/>
      <c r="V132" s="16"/>
    </row>
    <row r="133" spans="1:22" ht="15.75" customHeight="1">
      <c r="A133" s="14"/>
      <c r="K133" s="14"/>
      <c r="L133" s="14"/>
      <c r="M133" s="14"/>
      <c r="P133" s="15"/>
      <c r="V133" s="16"/>
    </row>
    <row r="134" spans="1:22" ht="15.75" customHeight="1">
      <c r="A134" s="14"/>
      <c r="K134" s="14"/>
      <c r="L134" s="14"/>
      <c r="M134" s="14"/>
      <c r="P134" s="15"/>
      <c r="V134" s="16"/>
    </row>
    <row r="135" spans="1:22" ht="15.75" customHeight="1">
      <c r="A135" s="14"/>
      <c r="K135" s="14"/>
      <c r="L135" s="14"/>
      <c r="M135" s="14"/>
      <c r="P135" s="15"/>
      <c r="V135" s="16"/>
    </row>
    <row r="136" spans="1:22" ht="15.75" customHeight="1">
      <c r="A136" s="14"/>
      <c r="K136" s="14"/>
      <c r="L136" s="14"/>
      <c r="M136" s="14"/>
      <c r="P136" s="15"/>
      <c r="V136" s="16"/>
    </row>
    <row r="137" spans="1:22" ht="15.75" customHeight="1">
      <c r="A137" s="14"/>
      <c r="K137" s="14"/>
      <c r="L137" s="14"/>
      <c r="M137" s="14"/>
      <c r="P137" s="15"/>
      <c r="V137" s="16"/>
    </row>
    <row r="138" spans="1:22" ht="15.75" customHeight="1">
      <c r="A138" s="14"/>
      <c r="K138" s="14"/>
      <c r="L138" s="14"/>
      <c r="M138" s="14"/>
      <c r="P138" s="15"/>
      <c r="V138" s="16"/>
    </row>
    <row r="139" spans="1:22" ht="15.75" customHeight="1">
      <c r="A139" s="14"/>
      <c r="K139" s="14"/>
      <c r="L139" s="14"/>
      <c r="M139" s="14"/>
      <c r="P139" s="15"/>
      <c r="V139" s="16"/>
    </row>
    <row r="140" spans="1:22" ht="15.75" customHeight="1">
      <c r="A140" s="14"/>
      <c r="K140" s="14"/>
      <c r="L140" s="14"/>
      <c r="M140" s="14"/>
      <c r="P140" s="15"/>
      <c r="V140" s="16"/>
    </row>
    <row r="141" spans="1:22" ht="15.75" customHeight="1">
      <c r="A141" s="14"/>
      <c r="K141" s="14"/>
      <c r="L141" s="14"/>
      <c r="M141" s="14"/>
      <c r="P141" s="15"/>
      <c r="V141" s="16"/>
    </row>
    <row r="142" spans="1:22" ht="15.75" customHeight="1">
      <c r="A142" s="14"/>
      <c r="K142" s="14"/>
      <c r="L142" s="14"/>
      <c r="M142" s="14"/>
      <c r="P142" s="15"/>
      <c r="V142" s="16"/>
    </row>
    <row r="143" spans="1:22" ht="15.75" customHeight="1">
      <c r="A143" s="14"/>
      <c r="K143" s="14"/>
      <c r="L143" s="14"/>
      <c r="M143" s="14"/>
      <c r="P143" s="15"/>
      <c r="V143" s="16"/>
    </row>
    <row r="144" spans="1:22" ht="15.75" customHeight="1">
      <c r="A144" s="14"/>
      <c r="K144" s="14"/>
      <c r="L144" s="14"/>
      <c r="M144" s="14"/>
      <c r="P144" s="15"/>
      <c r="V144" s="16"/>
    </row>
    <row r="145" spans="1:22" ht="15.75" customHeight="1">
      <c r="A145" s="14"/>
      <c r="K145" s="14"/>
      <c r="L145" s="14"/>
      <c r="M145" s="14"/>
      <c r="P145" s="15"/>
      <c r="V145" s="16"/>
    </row>
    <row r="146" spans="1:22" ht="15.75" customHeight="1">
      <c r="A146" s="14"/>
      <c r="K146" s="14"/>
      <c r="L146" s="14"/>
      <c r="M146" s="14"/>
      <c r="P146" s="15"/>
      <c r="V146" s="16"/>
    </row>
    <row r="147" spans="1:22" ht="15.75" customHeight="1">
      <c r="A147" s="14"/>
      <c r="K147" s="14"/>
      <c r="L147" s="14"/>
      <c r="M147" s="14"/>
      <c r="P147" s="15"/>
      <c r="V147" s="16"/>
    </row>
    <row r="148" spans="1:22" ht="15.75" customHeight="1">
      <c r="A148" s="14"/>
      <c r="K148" s="14"/>
      <c r="L148" s="14"/>
      <c r="M148" s="14"/>
      <c r="P148" s="15"/>
      <c r="V148" s="16"/>
    </row>
    <row r="149" spans="1:22" ht="15.75" customHeight="1">
      <c r="A149" s="14"/>
      <c r="K149" s="14"/>
      <c r="L149" s="14"/>
      <c r="M149" s="14"/>
      <c r="P149" s="15"/>
      <c r="V149" s="16"/>
    </row>
    <row r="150" spans="1:22" ht="15.75" customHeight="1">
      <c r="A150" s="14"/>
      <c r="K150" s="14"/>
      <c r="L150" s="14"/>
      <c r="M150" s="14"/>
      <c r="P150" s="15"/>
      <c r="V150" s="16"/>
    </row>
    <row r="151" spans="1:22" ht="15.75" customHeight="1">
      <c r="A151" s="14"/>
      <c r="K151" s="14"/>
      <c r="L151" s="14"/>
      <c r="M151" s="14"/>
      <c r="P151" s="15"/>
      <c r="V151" s="16"/>
    </row>
    <row r="152" spans="1:22" ht="15.75" customHeight="1">
      <c r="A152" s="14"/>
      <c r="K152" s="14"/>
      <c r="L152" s="14"/>
      <c r="M152" s="14"/>
      <c r="P152" s="15"/>
      <c r="V152" s="16"/>
    </row>
    <row r="153" spans="1:22" ht="15.75" customHeight="1">
      <c r="A153" s="14"/>
      <c r="K153" s="14"/>
      <c r="L153" s="14"/>
      <c r="M153" s="14"/>
      <c r="P153" s="15"/>
      <c r="V153" s="16"/>
    </row>
    <row r="154" spans="1:22" ht="15.75" customHeight="1">
      <c r="A154" s="14"/>
      <c r="K154" s="14"/>
      <c r="L154" s="14"/>
      <c r="M154" s="14"/>
      <c r="P154" s="15"/>
      <c r="V154" s="16"/>
    </row>
    <row r="155" spans="1:22" ht="15.75" customHeight="1">
      <c r="A155" s="14"/>
      <c r="K155" s="14"/>
      <c r="L155" s="14"/>
      <c r="M155" s="14"/>
      <c r="P155" s="15"/>
      <c r="V155" s="16"/>
    </row>
    <row r="156" spans="1:22" ht="15.75" customHeight="1">
      <c r="A156" s="14"/>
      <c r="K156" s="14"/>
      <c r="L156" s="14"/>
      <c r="M156" s="14"/>
      <c r="P156" s="15"/>
      <c r="V156" s="16"/>
    </row>
    <row r="157" spans="1:22" ht="15.75" customHeight="1">
      <c r="A157" s="14"/>
      <c r="K157" s="14"/>
      <c r="L157" s="14"/>
      <c r="M157" s="14"/>
      <c r="P157" s="15"/>
      <c r="V157" s="16"/>
    </row>
    <row r="158" spans="1:22" ht="15.75" customHeight="1">
      <c r="A158" s="14"/>
      <c r="K158" s="14"/>
      <c r="L158" s="14"/>
      <c r="M158" s="14"/>
      <c r="P158" s="15"/>
      <c r="V158" s="16"/>
    </row>
    <row r="159" spans="1:22" ht="15.75" customHeight="1">
      <c r="A159" s="14"/>
      <c r="K159" s="14"/>
      <c r="L159" s="14"/>
      <c r="M159" s="14"/>
      <c r="P159" s="15"/>
      <c r="V159" s="16"/>
    </row>
    <row r="160" spans="1:22" ht="15.75" customHeight="1">
      <c r="A160" s="14"/>
      <c r="K160" s="14"/>
      <c r="L160" s="14"/>
      <c r="M160" s="14"/>
      <c r="P160" s="15"/>
      <c r="V160" s="16"/>
    </row>
    <row r="161" spans="1:22" ht="15.75" customHeight="1">
      <c r="A161" s="14"/>
      <c r="K161" s="14"/>
      <c r="L161" s="14"/>
      <c r="M161" s="14"/>
      <c r="P161" s="15"/>
      <c r="V161" s="16"/>
    </row>
    <row r="162" spans="1:22" ht="15.75" customHeight="1">
      <c r="A162" s="14"/>
      <c r="K162" s="14"/>
      <c r="L162" s="14"/>
      <c r="M162" s="14"/>
      <c r="P162" s="15"/>
      <c r="V162" s="16"/>
    </row>
    <row r="163" spans="1:22" ht="15.75" customHeight="1">
      <c r="A163" s="14"/>
      <c r="K163" s="14"/>
      <c r="L163" s="14"/>
      <c r="M163" s="14"/>
      <c r="P163" s="15"/>
      <c r="V163" s="16"/>
    </row>
    <row r="164" spans="1:22" ht="15.75" customHeight="1">
      <c r="A164" s="14"/>
      <c r="K164" s="14"/>
      <c r="L164" s="14"/>
      <c r="M164" s="14"/>
      <c r="P164" s="15"/>
      <c r="V164" s="16"/>
    </row>
    <row r="165" spans="1:22" ht="15.75" customHeight="1">
      <c r="A165" s="14"/>
      <c r="K165" s="14"/>
      <c r="L165" s="14"/>
      <c r="M165" s="14"/>
      <c r="P165" s="15"/>
      <c r="V165" s="16"/>
    </row>
    <row r="166" spans="1:22" ht="15.75" customHeight="1">
      <c r="A166" s="14"/>
      <c r="K166" s="14"/>
      <c r="L166" s="14"/>
      <c r="M166" s="14"/>
      <c r="P166" s="15"/>
      <c r="V166" s="16"/>
    </row>
    <row r="167" spans="1:22" ht="15.75" customHeight="1">
      <c r="A167" s="14"/>
      <c r="K167" s="14"/>
      <c r="L167" s="14"/>
      <c r="M167" s="14"/>
      <c r="P167" s="15"/>
      <c r="V167" s="16"/>
    </row>
    <row r="168" spans="1:22" ht="15.75" customHeight="1">
      <c r="A168" s="14"/>
      <c r="K168" s="14"/>
      <c r="L168" s="14"/>
      <c r="M168" s="14"/>
      <c r="P168" s="15"/>
      <c r="V168" s="16"/>
    </row>
    <row r="169" spans="1:22" ht="15.75" customHeight="1">
      <c r="A169" s="14"/>
      <c r="K169" s="14"/>
      <c r="L169" s="14"/>
      <c r="M169" s="14"/>
      <c r="P169" s="15"/>
      <c r="V169" s="16"/>
    </row>
    <row r="170" spans="1:22" ht="15.75" customHeight="1">
      <c r="A170" s="14"/>
      <c r="K170" s="14"/>
      <c r="L170" s="14"/>
      <c r="M170" s="14"/>
      <c r="P170" s="15"/>
      <c r="V170" s="16"/>
    </row>
    <row r="171" spans="1:22" ht="15.75" customHeight="1">
      <c r="A171" s="14"/>
      <c r="K171" s="14"/>
      <c r="L171" s="14"/>
      <c r="M171" s="14"/>
      <c r="P171" s="15"/>
      <c r="V171" s="16"/>
    </row>
    <row r="172" spans="1:22" ht="15.75" customHeight="1">
      <c r="A172" s="14"/>
      <c r="K172" s="14"/>
      <c r="L172" s="14"/>
      <c r="M172" s="14"/>
      <c r="P172" s="15"/>
      <c r="V172" s="16"/>
    </row>
    <row r="173" spans="1:22" ht="15.75" customHeight="1">
      <c r="A173" s="14"/>
      <c r="K173" s="14"/>
      <c r="L173" s="14"/>
      <c r="M173" s="14"/>
      <c r="P173" s="15"/>
      <c r="V173" s="16"/>
    </row>
    <row r="174" spans="1:22" ht="15.75" customHeight="1">
      <c r="A174" s="14"/>
      <c r="K174" s="14"/>
      <c r="L174" s="14"/>
      <c r="M174" s="14"/>
      <c r="P174" s="15"/>
      <c r="V174" s="16"/>
    </row>
    <row r="175" spans="1:22" ht="15.75" customHeight="1">
      <c r="A175" s="14"/>
      <c r="K175" s="14"/>
      <c r="L175" s="14"/>
      <c r="M175" s="14"/>
      <c r="P175" s="15"/>
      <c r="V175" s="16"/>
    </row>
    <row r="176" spans="1:22" ht="15.75" customHeight="1">
      <c r="A176" s="14"/>
      <c r="K176" s="14"/>
      <c r="L176" s="14"/>
      <c r="M176" s="14"/>
      <c r="P176" s="15"/>
      <c r="V176" s="16"/>
    </row>
    <row r="177" spans="1:22" ht="15.75" customHeight="1">
      <c r="A177" s="14"/>
      <c r="K177" s="14"/>
      <c r="L177" s="14"/>
      <c r="M177" s="14"/>
      <c r="P177" s="15"/>
      <c r="V177" s="16"/>
    </row>
    <row r="178" spans="1:22" ht="15.75" customHeight="1">
      <c r="A178" s="14"/>
      <c r="K178" s="14"/>
      <c r="L178" s="14"/>
      <c r="M178" s="14"/>
      <c r="P178" s="15"/>
      <c r="V178" s="16"/>
    </row>
    <row r="179" spans="1:22" ht="15.75" customHeight="1">
      <c r="A179" s="14"/>
      <c r="K179" s="14"/>
      <c r="L179" s="14"/>
      <c r="M179" s="14"/>
      <c r="P179" s="15"/>
      <c r="V179" s="16"/>
    </row>
    <row r="180" spans="1:22" ht="15.75" customHeight="1">
      <c r="A180" s="14"/>
      <c r="K180" s="14"/>
      <c r="L180" s="14"/>
      <c r="M180" s="14"/>
      <c r="P180" s="15"/>
      <c r="V180" s="16"/>
    </row>
    <row r="181" spans="1:22" ht="15.75" customHeight="1">
      <c r="A181" s="14"/>
      <c r="K181" s="14"/>
      <c r="L181" s="14"/>
      <c r="M181" s="14"/>
      <c r="P181" s="15"/>
      <c r="V181" s="16"/>
    </row>
    <row r="182" spans="1:22" ht="15.75" customHeight="1">
      <c r="A182" s="14"/>
      <c r="K182" s="14"/>
      <c r="L182" s="14"/>
      <c r="M182" s="14"/>
      <c r="P182" s="15"/>
      <c r="V182" s="16"/>
    </row>
    <row r="183" spans="1:22" ht="15.75" customHeight="1">
      <c r="A183" s="14"/>
      <c r="K183" s="14"/>
      <c r="L183" s="14"/>
      <c r="M183" s="14"/>
      <c r="P183" s="15"/>
      <c r="V183" s="16"/>
    </row>
    <row r="184" spans="1:22" ht="15.75" customHeight="1">
      <c r="A184" s="14"/>
      <c r="K184" s="14"/>
      <c r="L184" s="14"/>
      <c r="M184" s="14"/>
      <c r="P184" s="15"/>
      <c r="V184" s="16"/>
    </row>
    <row r="185" spans="1:22" ht="15.75" customHeight="1">
      <c r="A185" s="14"/>
      <c r="K185" s="14"/>
      <c r="L185" s="14"/>
      <c r="M185" s="14"/>
      <c r="P185" s="15"/>
      <c r="V185" s="16"/>
    </row>
    <row r="186" spans="1:22" ht="15.75" customHeight="1">
      <c r="A186" s="14"/>
      <c r="K186" s="14"/>
      <c r="L186" s="14"/>
      <c r="M186" s="14"/>
      <c r="P186" s="15"/>
      <c r="V186" s="16"/>
    </row>
    <row r="187" spans="1:22" ht="15.75" customHeight="1">
      <c r="A187" s="14"/>
      <c r="K187" s="14"/>
      <c r="L187" s="14"/>
      <c r="M187" s="14"/>
      <c r="P187" s="15"/>
      <c r="V187" s="16"/>
    </row>
    <row r="188" spans="1:22" ht="15.75" customHeight="1">
      <c r="A188" s="14"/>
      <c r="K188" s="14"/>
      <c r="L188" s="14"/>
      <c r="M188" s="14"/>
      <c r="P188" s="15"/>
      <c r="V188" s="16"/>
    </row>
    <row r="189" spans="1:22" ht="15.75" customHeight="1">
      <c r="A189" s="14"/>
      <c r="K189" s="14"/>
      <c r="L189" s="14"/>
      <c r="M189" s="14"/>
      <c r="P189" s="15"/>
      <c r="V189" s="16"/>
    </row>
    <row r="190" spans="1:22" ht="15.75" customHeight="1">
      <c r="A190" s="14"/>
      <c r="K190" s="14"/>
      <c r="L190" s="14"/>
      <c r="M190" s="14"/>
      <c r="P190" s="15"/>
      <c r="V190" s="16"/>
    </row>
    <row r="191" spans="1:22" ht="15.75" customHeight="1">
      <c r="A191" s="14"/>
      <c r="K191" s="14"/>
      <c r="L191" s="14"/>
      <c r="M191" s="14"/>
      <c r="P191" s="15"/>
      <c r="V191" s="16"/>
    </row>
    <row r="192" spans="1:22" ht="15.75" customHeight="1">
      <c r="A192" s="14"/>
      <c r="K192" s="14"/>
      <c r="L192" s="14"/>
      <c r="M192" s="14"/>
      <c r="P192" s="15"/>
      <c r="V192" s="16"/>
    </row>
    <row r="193" spans="1:22" ht="15.75" customHeight="1">
      <c r="A193" s="14"/>
      <c r="K193" s="14"/>
      <c r="L193" s="14"/>
      <c r="M193" s="14"/>
      <c r="P193" s="15"/>
      <c r="V193" s="16"/>
    </row>
    <row r="194" spans="1:22" ht="15.75" customHeight="1">
      <c r="A194" s="14"/>
      <c r="K194" s="14"/>
      <c r="L194" s="14"/>
      <c r="M194" s="14"/>
      <c r="P194" s="15"/>
      <c r="V194" s="16"/>
    </row>
    <row r="195" spans="1:22" ht="15.75" customHeight="1">
      <c r="A195" s="14"/>
      <c r="K195" s="14"/>
      <c r="L195" s="14"/>
      <c r="M195" s="14"/>
      <c r="P195" s="15"/>
      <c r="V195" s="16"/>
    </row>
    <row r="196" spans="1:22" ht="15.75" customHeight="1">
      <c r="A196" s="14"/>
      <c r="K196" s="14"/>
      <c r="L196" s="14"/>
      <c r="M196" s="14"/>
      <c r="P196" s="15"/>
      <c r="V196" s="16"/>
    </row>
    <row r="197" spans="1:22" ht="15.75" customHeight="1">
      <c r="A197" s="14"/>
      <c r="K197" s="14"/>
      <c r="L197" s="14"/>
      <c r="M197" s="14"/>
      <c r="P197" s="15"/>
      <c r="V197" s="16"/>
    </row>
    <row r="198" spans="1:22" ht="15.75" customHeight="1">
      <c r="A198" s="14"/>
      <c r="K198" s="14"/>
      <c r="L198" s="14"/>
      <c r="M198" s="14"/>
      <c r="P198" s="15"/>
      <c r="V198" s="16"/>
    </row>
    <row r="199" spans="1:22" ht="15.75" customHeight="1">
      <c r="A199" s="14"/>
      <c r="K199" s="14"/>
      <c r="L199" s="14"/>
      <c r="M199" s="14"/>
      <c r="P199" s="15"/>
      <c r="V199" s="16"/>
    </row>
    <row r="200" spans="1:22" ht="15.75" customHeight="1">
      <c r="A200" s="14"/>
      <c r="K200" s="14"/>
      <c r="L200" s="14"/>
      <c r="M200" s="14"/>
      <c r="P200" s="15"/>
      <c r="V200" s="16"/>
    </row>
    <row r="201" spans="1:22" ht="15.75" customHeight="1">
      <c r="A201" s="14"/>
      <c r="K201" s="14"/>
      <c r="L201" s="14"/>
      <c r="M201" s="14"/>
      <c r="P201" s="15"/>
      <c r="V201" s="16"/>
    </row>
    <row r="202" spans="1:22" ht="15.75" customHeight="1">
      <c r="A202" s="14"/>
      <c r="K202" s="14"/>
      <c r="L202" s="14"/>
      <c r="M202" s="14"/>
      <c r="P202" s="15"/>
      <c r="V202" s="16"/>
    </row>
    <row r="203" spans="1:22" ht="15.75" customHeight="1">
      <c r="A203" s="14"/>
      <c r="K203" s="14"/>
      <c r="L203" s="14"/>
      <c r="M203" s="14"/>
      <c r="P203" s="15"/>
      <c r="V203" s="16"/>
    </row>
    <row r="204" spans="1:22" ht="15.75" customHeight="1">
      <c r="A204" s="14"/>
      <c r="K204" s="14"/>
      <c r="L204" s="14"/>
      <c r="M204" s="14"/>
      <c r="P204" s="15"/>
      <c r="V204" s="16"/>
    </row>
    <row r="205" spans="1:22" ht="15.75" customHeight="1">
      <c r="A205" s="14"/>
      <c r="K205" s="14"/>
      <c r="L205" s="14"/>
      <c r="M205" s="14"/>
      <c r="P205" s="15"/>
      <c r="V205" s="16"/>
    </row>
    <row r="206" spans="1:22" ht="15.75" customHeight="1">
      <c r="A206" s="14"/>
      <c r="K206" s="14"/>
      <c r="L206" s="14"/>
      <c r="M206" s="14"/>
      <c r="P206" s="15"/>
      <c r="V206" s="16"/>
    </row>
    <row r="207" spans="1:22" ht="15.75" customHeight="1">
      <c r="A207" s="14"/>
      <c r="K207" s="14"/>
      <c r="L207" s="14"/>
      <c r="M207" s="14"/>
      <c r="P207" s="15"/>
      <c r="V207" s="16"/>
    </row>
    <row r="208" spans="1:22" ht="15.75" customHeight="1">
      <c r="A208" s="14"/>
      <c r="K208" s="14"/>
      <c r="L208" s="14"/>
      <c r="M208" s="14"/>
      <c r="P208" s="15"/>
      <c r="V208" s="16"/>
    </row>
    <row r="209" spans="1:22" ht="15.75" customHeight="1">
      <c r="A209" s="14"/>
      <c r="K209" s="14"/>
      <c r="L209" s="14"/>
      <c r="M209" s="14"/>
      <c r="P209" s="15"/>
      <c r="V209" s="16"/>
    </row>
    <row r="210" spans="1:22" ht="15.75" customHeight="1">
      <c r="A210" s="14"/>
      <c r="K210" s="14"/>
      <c r="L210" s="14"/>
      <c r="M210" s="14"/>
      <c r="P210" s="15"/>
      <c r="V210" s="16"/>
    </row>
    <row r="211" spans="1:22" ht="15.75" customHeight="1">
      <c r="A211" s="14"/>
      <c r="K211" s="14"/>
      <c r="L211" s="14"/>
      <c r="M211" s="14"/>
      <c r="P211" s="15"/>
      <c r="V211" s="16"/>
    </row>
    <row r="212" spans="1:22" ht="15.75" customHeight="1">
      <c r="A212" s="14"/>
      <c r="K212" s="14"/>
      <c r="L212" s="14"/>
      <c r="M212" s="14"/>
      <c r="P212" s="15"/>
      <c r="V212" s="16"/>
    </row>
    <row r="213" spans="1:22" ht="15.75" customHeight="1">
      <c r="A213" s="14"/>
      <c r="K213" s="14"/>
      <c r="L213" s="14"/>
      <c r="M213" s="14"/>
      <c r="P213" s="15"/>
      <c r="V213" s="16"/>
    </row>
    <row r="214" spans="1:22" ht="15.75" customHeight="1">
      <c r="A214" s="14"/>
      <c r="K214" s="14"/>
      <c r="L214" s="14"/>
      <c r="M214" s="14"/>
      <c r="P214" s="15"/>
      <c r="V214" s="16"/>
    </row>
    <row r="215" spans="1:22" ht="15.75" customHeight="1">
      <c r="A215" s="14"/>
      <c r="K215" s="14"/>
      <c r="L215" s="14"/>
      <c r="M215" s="14"/>
      <c r="P215" s="15"/>
      <c r="V215" s="16"/>
    </row>
    <row r="216" spans="1:22" ht="15.75" customHeight="1">
      <c r="A216" s="14"/>
      <c r="K216" s="14"/>
      <c r="L216" s="14"/>
      <c r="M216" s="14"/>
      <c r="P216" s="15"/>
      <c r="V216" s="16"/>
    </row>
    <row r="217" spans="1:22" ht="15.75" customHeight="1">
      <c r="A217" s="14"/>
      <c r="K217" s="14"/>
      <c r="L217" s="14"/>
      <c r="M217" s="14"/>
      <c r="P217" s="15"/>
      <c r="V217" s="16"/>
    </row>
    <row r="218" spans="1:22" ht="15.75" customHeight="1">
      <c r="A218" s="14"/>
      <c r="K218" s="14"/>
      <c r="L218" s="14"/>
      <c r="M218" s="14"/>
      <c r="P218" s="15"/>
      <c r="V218" s="16"/>
    </row>
    <row r="219" spans="1:22" ht="15.75" customHeight="1">
      <c r="A219" s="14"/>
      <c r="K219" s="14"/>
      <c r="L219" s="14"/>
      <c r="M219" s="14"/>
      <c r="P219" s="15"/>
      <c r="V219" s="16"/>
    </row>
    <row r="220" spans="1:22" ht="15.75" customHeight="1">
      <c r="A220" s="14"/>
      <c r="K220" s="14"/>
      <c r="L220" s="14"/>
      <c r="M220" s="14"/>
      <c r="P220" s="15"/>
      <c r="V220" s="16"/>
    </row>
    <row r="221" spans="1:22" ht="15.75" customHeight="1">
      <c r="A221" s="14"/>
      <c r="K221" s="14"/>
      <c r="L221" s="14"/>
      <c r="M221" s="14"/>
      <c r="P221" s="15"/>
      <c r="V221" s="16"/>
    </row>
    <row r="222" spans="1:22" ht="15.75" customHeight="1">
      <c r="A222" s="14"/>
      <c r="K222" s="14"/>
      <c r="L222" s="14"/>
      <c r="M222" s="14"/>
      <c r="P222" s="15"/>
      <c r="V222" s="16"/>
    </row>
    <row r="223" spans="1:22" ht="15.75" customHeight="1">
      <c r="A223" s="14"/>
      <c r="K223" s="14"/>
      <c r="L223" s="14"/>
      <c r="M223" s="14"/>
      <c r="P223" s="15"/>
      <c r="V223" s="16"/>
    </row>
    <row r="224" spans="1:22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8">
    <mergeCell ref="O2:T2"/>
    <mergeCell ref="V2:V4"/>
    <mergeCell ref="E3:G3"/>
    <mergeCell ref="B1:K1"/>
    <mergeCell ref="A2:A4"/>
    <mergeCell ref="B2:D2"/>
    <mergeCell ref="E2:J2"/>
    <mergeCell ref="K2:M2"/>
  </mergeCells>
  <conditionalFormatting sqref="E5:G14 E21:G23 H5:I23 J17:J20 J22:J23">
    <cfRule type="notContainsBlanks" dxfId="4" priority="1">
      <formula>LEN(TRIM(E5))&gt;0</formula>
    </cfRule>
  </conditionalFormatting>
  <conditionalFormatting sqref="E8">
    <cfRule type="notContainsBlanks" dxfId="3" priority="2">
      <formula>LEN(TRIM(E8))&gt;0</formula>
    </cfRule>
  </conditionalFormatting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СВОДНАЯ ТАБЛИЦА ПО СТИМУЛИРОВАН</vt:lpstr>
      <vt:lpstr>СВОДНАЯ ТАБЛИЦА ИМЦ</vt:lpstr>
      <vt:lpstr>Исполнение МЗ Школы</vt:lpstr>
      <vt:lpstr>Исполнение МЗ ДОО</vt:lpstr>
      <vt:lpstr>Исполнение МЗ УДО</vt:lpstr>
      <vt:lpstr>Исполнение МЗ ИМЦ</vt:lpstr>
      <vt:lpstr>1.СВОД_Выполнение МЗ</vt:lpstr>
      <vt:lpstr>2. Исполнение целевых з плата</vt:lpstr>
      <vt:lpstr>1.СВОД_Выполнение МЗ (копия)</vt:lpstr>
      <vt:lpstr>4. Активность ЭПОС</vt:lpstr>
      <vt:lpstr>7 Коврижных З Д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cp:lastPrinted>2024-04-24T04:24:49Z</cp:lastPrinted>
  <dcterms:modified xsi:type="dcterms:W3CDTF">2024-04-24T04:28:28Z</dcterms:modified>
</cp:coreProperties>
</file>